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rgtbi-my.sharepoint.com/personal/i_sow_institute_global/Documents/ECOWAS ABUJA/HCD DASHBOARD/"/>
    </mc:Choice>
  </mc:AlternateContent>
  <xr:revisionPtr revIDLastSave="1" documentId="8_{68FCC7A2-EE1F-4E18-9634-27FFBB0A2F36}" xr6:coauthVersionLast="47" xr6:coauthVersionMax="47" xr10:uidLastSave="{0E09BEE0-99C5-4E31-B21C-47B010EF56F6}"/>
  <bookViews>
    <workbookView xWindow="-110" yWindow="-110" windowWidth="19420" windowHeight="1030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  <sheet name="Sheet8" sheetId="8" r:id="rId5"/>
    <sheet name="Sheet7" sheetId="7" r:id="rId6"/>
    <sheet name="Sheet5" sheetId="5" r:id="rId7"/>
    <sheet name="Sheet6" sheetId="6" r:id="rId8"/>
  </sheets>
  <externalReferences>
    <externalReference r:id="rId9"/>
  </externalReferences>
  <definedNames>
    <definedName name="_xlnm._FilterDatabase" localSheetId="0" hidden="1">Sheet1!$A$1:$J$593</definedName>
    <definedName name="_xlnm._FilterDatabase" localSheetId="2" hidden="1">Sheet2!$I$1:$K$594</definedName>
    <definedName name="_xlnm._FilterDatabase" localSheetId="3" hidden="1">Sheet4!$A$1:$A$237</definedName>
    <definedName name="_xlnm._FilterDatabase" localSheetId="4" hidden="1">Sheet8!$A$1:$AO$611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9" i="8" l="1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238" i="8"/>
  <c r="I238" i="8"/>
  <c r="I239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" i="8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E2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" i="4"/>
  <c r="E6" i="4"/>
  <c r="E7" i="4"/>
  <c r="E8" i="4"/>
  <c r="E9" i="4"/>
  <c r="E10" i="4"/>
  <c r="E11" i="4"/>
  <c r="E3" i="4"/>
  <c r="E4" i="4"/>
  <c r="F83" i="4"/>
  <c r="F3" i="4"/>
  <c r="F120" i="4"/>
  <c r="F184" i="4"/>
  <c r="F248" i="4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2" i="7"/>
  <c r="E2" i="1"/>
  <c r="C3" i="4"/>
  <c r="C4" i="4"/>
  <c r="F4" i="4" s="1"/>
  <c r="C5" i="4"/>
  <c r="F5" i="4" s="1"/>
  <c r="C6" i="4"/>
  <c r="F6" i="4" s="1"/>
  <c r="C7" i="4"/>
  <c r="F7" i="4" s="1"/>
  <c r="C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2" i="4"/>
  <c r="C8" i="4"/>
  <c r="F8" i="4" s="1"/>
  <c r="C9" i="4"/>
  <c r="F9" i="4" s="1"/>
  <c r="C10" i="4"/>
  <c r="F10" i="4" s="1"/>
  <c r="C11" i="4"/>
  <c r="F11" i="4" s="1"/>
  <c r="C12" i="4"/>
  <c r="F12" i="4" s="1"/>
  <c r="C13" i="4"/>
  <c r="F13" i="4" s="1"/>
  <c r="C14" i="4"/>
  <c r="F14" i="4" s="1"/>
  <c r="C15" i="4"/>
  <c r="F15" i="4" s="1"/>
  <c r="C16" i="4"/>
  <c r="F16" i="4" s="1"/>
  <c r="C17" i="4"/>
  <c r="F17" i="4" s="1"/>
  <c r="C18" i="4"/>
  <c r="F18" i="4" s="1"/>
  <c r="C19" i="4"/>
  <c r="F19" i="4" s="1"/>
  <c r="C20" i="4"/>
  <c r="F20" i="4" s="1"/>
  <c r="C21" i="4"/>
  <c r="F21" i="4" s="1"/>
  <c r="C22" i="4"/>
  <c r="F22" i="4" s="1"/>
  <c r="C23" i="4"/>
  <c r="F23" i="4" s="1"/>
  <c r="C24" i="4"/>
  <c r="F24" i="4" s="1"/>
  <c r="C25" i="4"/>
  <c r="F25" i="4" s="1"/>
  <c r="C26" i="4"/>
  <c r="F26" i="4" s="1"/>
  <c r="C27" i="4"/>
  <c r="F27" i="4" s="1"/>
  <c r="C28" i="4"/>
  <c r="F28" i="4" s="1"/>
  <c r="C29" i="4"/>
  <c r="F29" i="4" s="1"/>
  <c r="C30" i="4"/>
  <c r="F30" i="4" s="1"/>
  <c r="C31" i="4"/>
  <c r="F31" i="4" s="1"/>
  <c r="C32" i="4"/>
  <c r="F32" i="4" s="1"/>
  <c r="C33" i="4"/>
  <c r="F33" i="4" s="1"/>
  <c r="C34" i="4"/>
  <c r="F34" i="4" s="1"/>
  <c r="C35" i="4"/>
  <c r="F35" i="4" s="1"/>
  <c r="C36" i="4"/>
  <c r="F36" i="4" s="1"/>
  <c r="C37" i="4"/>
  <c r="F37" i="4" s="1"/>
  <c r="C38" i="4"/>
  <c r="F38" i="4" s="1"/>
  <c r="C39" i="4"/>
  <c r="F39" i="4" s="1"/>
  <c r="C40" i="4"/>
  <c r="F40" i="4" s="1"/>
  <c r="C41" i="4"/>
  <c r="F41" i="4" s="1"/>
  <c r="C42" i="4"/>
  <c r="F42" i="4" s="1"/>
  <c r="C43" i="4"/>
  <c r="F43" i="4" s="1"/>
  <c r="C44" i="4"/>
  <c r="F44" i="4" s="1"/>
  <c r="C45" i="4"/>
  <c r="F45" i="4" s="1"/>
  <c r="C46" i="4"/>
  <c r="F46" i="4" s="1"/>
  <c r="C47" i="4"/>
  <c r="F47" i="4" s="1"/>
  <c r="C48" i="4"/>
  <c r="F48" i="4" s="1"/>
  <c r="C49" i="4"/>
  <c r="F49" i="4" s="1"/>
  <c r="C50" i="4"/>
  <c r="F50" i="4" s="1"/>
  <c r="C51" i="4"/>
  <c r="F51" i="4" s="1"/>
  <c r="C52" i="4"/>
  <c r="F52" i="4" s="1"/>
  <c r="C53" i="4"/>
  <c r="F53" i="4" s="1"/>
  <c r="C54" i="4"/>
  <c r="F54" i="4" s="1"/>
  <c r="C55" i="4"/>
  <c r="F55" i="4" s="1"/>
  <c r="C56" i="4"/>
  <c r="F56" i="4" s="1"/>
  <c r="C57" i="4"/>
  <c r="F57" i="4" s="1"/>
  <c r="C58" i="4"/>
  <c r="F58" i="4" s="1"/>
  <c r="C59" i="4"/>
  <c r="F59" i="4" s="1"/>
  <c r="C60" i="4"/>
  <c r="F60" i="4" s="1"/>
  <c r="C61" i="4"/>
  <c r="F61" i="4" s="1"/>
  <c r="C62" i="4"/>
  <c r="F62" i="4" s="1"/>
  <c r="C63" i="4"/>
  <c r="F63" i="4" s="1"/>
  <c r="C64" i="4"/>
  <c r="F64" i="4" s="1"/>
  <c r="C65" i="4"/>
  <c r="F65" i="4" s="1"/>
  <c r="C66" i="4"/>
  <c r="F66" i="4" s="1"/>
  <c r="C67" i="4"/>
  <c r="F67" i="4" s="1"/>
  <c r="C68" i="4"/>
  <c r="F68" i="4" s="1"/>
  <c r="C69" i="4"/>
  <c r="F69" i="4" s="1"/>
  <c r="C70" i="4"/>
  <c r="F70" i="4" s="1"/>
  <c r="C71" i="4"/>
  <c r="F71" i="4" s="1"/>
  <c r="C72" i="4"/>
  <c r="F72" i="4" s="1"/>
  <c r="C73" i="4"/>
  <c r="F73" i="4" s="1"/>
  <c r="C74" i="4"/>
  <c r="F74" i="4" s="1"/>
  <c r="C75" i="4"/>
  <c r="F75" i="4" s="1"/>
  <c r="C76" i="4"/>
  <c r="F76" i="4" s="1"/>
  <c r="C77" i="4"/>
  <c r="F77" i="4" s="1"/>
  <c r="C78" i="4"/>
  <c r="F78" i="4" s="1"/>
  <c r="C79" i="4"/>
  <c r="F79" i="4" s="1"/>
  <c r="C80" i="4"/>
  <c r="F80" i="4" s="1"/>
  <c r="C81" i="4"/>
  <c r="F81" i="4" s="1"/>
  <c r="C82" i="4"/>
  <c r="F82" i="4" s="1"/>
  <c r="C83" i="4"/>
  <c r="C84" i="4"/>
  <c r="F84" i="4" s="1"/>
  <c r="C85" i="4"/>
  <c r="F85" i="4" s="1"/>
  <c r="C86" i="4"/>
  <c r="F86" i="4" s="1"/>
  <c r="C87" i="4"/>
  <c r="F87" i="4" s="1"/>
  <c r="C88" i="4"/>
  <c r="F88" i="4" s="1"/>
  <c r="C89" i="4"/>
  <c r="F89" i="4" s="1"/>
  <c r="C90" i="4"/>
  <c r="F90" i="4" s="1"/>
  <c r="C91" i="4"/>
  <c r="F91" i="4" s="1"/>
  <c r="C92" i="4"/>
  <c r="F92" i="4" s="1"/>
  <c r="C93" i="4"/>
  <c r="F93" i="4" s="1"/>
  <c r="C94" i="4"/>
  <c r="F94" i="4" s="1"/>
  <c r="C95" i="4"/>
  <c r="F95" i="4" s="1"/>
  <c r="C96" i="4"/>
  <c r="F96" i="4" s="1"/>
  <c r="C97" i="4"/>
  <c r="F97" i="4" s="1"/>
  <c r="C98" i="4"/>
  <c r="F98" i="4" s="1"/>
  <c r="C99" i="4"/>
  <c r="F99" i="4" s="1"/>
  <c r="C100" i="4"/>
  <c r="F100" i="4" s="1"/>
  <c r="C101" i="4"/>
  <c r="F101" i="4" s="1"/>
  <c r="C102" i="4"/>
  <c r="F102" i="4" s="1"/>
  <c r="C103" i="4"/>
  <c r="F103" i="4" s="1"/>
  <c r="C104" i="4"/>
  <c r="F104" i="4" s="1"/>
  <c r="C105" i="4"/>
  <c r="F105" i="4" s="1"/>
  <c r="C106" i="4"/>
  <c r="F106" i="4" s="1"/>
  <c r="C107" i="4"/>
  <c r="F107" i="4" s="1"/>
  <c r="C108" i="4"/>
  <c r="F108" i="4" s="1"/>
  <c r="C109" i="4"/>
  <c r="F109" i="4" s="1"/>
  <c r="C110" i="4"/>
  <c r="F110" i="4" s="1"/>
  <c r="C111" i="4"/>
  <c r="F111" i="4" s="1"/>
  <c r="C112" i="4"/>
  <c r="F112" i="4" s="1"/>
  <c r="C113" i="4"/>
  <c r="F113" i="4" s="1"/>
  <c r="C114" i="4"/>
  <c r="F114" i="4" s="1"/>
  <c r="C115" i="4"/>
  <c r="F115" i="4" s="1"/>
  <c r="C116" i="4"/>
  <c r="F116" i="4" s="1"/>
  <c r="C117" i="4"/>
  <c r="F117" i="4" s="1"/>
  <c r="C118" i="4"/>
  <c r="F118" i="4" s="1"/>
  <c r="C119" i="4"/>
  <c r="F119" i="4" s="1"/>
  <c r="C120" i="4"/>
  <c r="C121" i="4"/>
  <c r="F121" i="4" s="1"/>
  <c r="C122" i="4"/>
  <c r="F122" i="4" s="1"/>
  <c r="C123" i="4"/>
  <c r="F123" i="4" s="1"/>
  <c r="C124" i="4"/>
  <c r="F124" i="4" s="1"/>
  <c r="C125" i="4"/>
  <c r="F125" i="4" s="1"/>
  <c r="C126" i="4"/>
  <c r="F126" i="4" s="1"/>
  <c r="C127" i="4"/>
  <c r="F127" i="4" s="1"/>
  <c r="C128" i="4"/>
  <c r="F128" i="4" s="1"/>
  <c r="C129" i="4"/>
  <c r="F129" i="4" s="1"/>
  <c r="C130" i="4"/>
  <c r="F130" i="4" s="1"/>
  <c r="C131" i="4"/>
  <c r="F131" i="4" s="1"/>
  <c r="C132" i="4"/>
  <c r="F132" i="4" s="1"/>
  <c r="C133" i="4"/>
  <c r="F133" i="4" s="1"/>
  <c r="C134" i="4"/>
  <c r="F134" i="4" s="1"/>
  <c r="C135" i="4"/>
  <c r="F135" i="4" s="1"/>
  <c r="C136" i="4"/>
  <c r="F136" i="4" s="1"/>
  <c r="C137" i="4"/>
  <c r="F137" i="4" s="1"/>
  <c r="C138" i="4"/>
  <c r="F138" i="4" s="1"/>
  <c r="C139" i="4"/>
  <c r="F139" i="4" s="1"/>
  <c r="C140" i="4"/>
  <c r="F140" i="4" s="1"/>
  <c r="C141" i="4"/>
  <c r="F141" i="4" s="1"/>
  <c r="C142" i="4"/>
  <c r="F142" i="4" s="1"/>
  <c r="C143" i="4"/>
  <c r="F143" i="4" s="1"/>
  <c r="C144" i="4"/>
  <c r="F144" i="4" s="1"/>
  <c r="C145" i="4"/>
  <c r="F145" i="4" s="1"/>
  <c r="C146" i="4"/>
  <c r="F146" i="4" s="1"/>
  <c r="C147" i="4"/>
  <c r="F147" i="4" s="1"/>
  <c r="C148" i="4"/>
  <c r="F148" i="4" s="1"/>
  <c r="C149" i="4"/>
  <c r="F149" i="4" s="1"/>
  <c r="C150" i="4"/>
  <c r="F150" i="4" s="1"/>
  <c r="C151" i="4"/>
  <c r="F151" i="4" s="1"/>
  <c r="C152" i="4"/>
  <c r="F152" i="4" s="1"/>
  <c r="C153" i="4"/>
  <c r="F153" i="4" s="1"/>
  <c r="C154" i="4"/>
  <c r="F154" i="4" s="1"/>
  <c r="C155" i="4"/>
  <c r="F155" i="4" s="1"/>
  <c r="C156" i="4"/>
  <c r="F156" i="4" s="1"/>
  <c r="C157" i="4"/>
  <c r="F157" i="4" s="1"/>
  <c r="C158" i="4"/>
  <c r="F158" i="4" s="1"/>
  <c r="C159" i="4"/>
  <c r="F159" i="4" s="1"/>
  <c r="C160" i="4"/>
  <c r="F160" i="4" s="1"/>
  <c r="C161" i="4"/>
  <c r="F161" i="4" s="1"/>
  <c r="C162" i="4"/>
  <c r="F162" i="4" s="1"/>
  <c r="C163" i="4"/>
  <c r="F163" i="4" s="1"/>
  <c r="C164" i="4"/>
  <c r="F164" i="4" s="1"/>
  <c r="C165" i="4"/>
  <c r="F165" i="4" s="1"/>
  <c r="C166" i="4"/>
  <c r="F166" i="4" s="1"/>
  <c r="C167" i="4"/>
  <c r="F167" i="4" s="1"/>
  <c r="C168" i="4"/>
  <c r="F168" i="4" s="1"/>
  <c r="C169" i="4"/>
  <c r="F169" i="4" s="1"/>
  <c r="C170" i="4"/>
  <c r="F170" i="4" s="1"/>
  <c r="C171" i="4"/>
  <c r="F171" i="4" s="1"/>
  <c r="C172" i="4"/>
  <c r="F172" i="4" s="1"/>
  <c r="C173" i="4"/>
  <c r="F173" i="4" s="1"/>
  <c r="C174" i="4"/>
  <c r="F174" i="4" s="1"/>
  <c r="C175" i="4"/>
  <c r="F175" i="4" s="1"/>
  <c r="C176" i="4"/>
  <c r="F176" i="4" s="1"/>
  <c r="C177" i="4"/>
  <c r="F177" i="4" s="1"/>
  <c r="C178" i="4"/>
  <c r="F178" i="4" s="1"/>
  <c r="C179" i="4"/>
  <c r="F179" i="4" s="1"/>
  <c r="C180" i="4"/>
  <c r="F180" i="4" s="1"/>
  <c r="C181" i="4"/>
  <c r="F181" i="4" s="1"/>
  <c r="C182" i="4"/>
  <c r="F182" i="4" s="1"/>
  <c r="C183" i="4"/>
  <c r="F183" i="4" s="1"/>
  <c r="C184" i="4"/>
  <c r="C185" i="4"/>
  <c r="F185" i="4" s="1"/>
  <c r="C186" i="4"/>
  <c r="F186" i="4" s="1"/>
  <c r="C187" i="4"/>
  <c r="F187" i="4" s="1"/>
  <c r="C188" i="4"/>
  <c r="F188" i="4" s="1"/>
  <c r="C189" i="4"/>
  <c r="F189" i="4" s="1"/>
  <c r="C190" i="4"/>
  <c r="F190" i="4" s="1"/>
  <c r="C191" i="4"/>
  <c r="F191" i="4" s="1"/>
  <c r="C192" i="4"/>
  <c r="F192" i="4" s="1"/>
  <c r="C193" i="4"/>
  <c r="F193" i="4" s="1"/>
  <c r="C194" i="4"/>
  <c r="F194" i="4" s="1"/>
  <c r="C195" i="4"/>
  <c r="F195" i="4" s="1"/>
  <c r="C196" i="4"/>
  <c r="F196" i="4" s="1"/>
  <c r="C197" i="4"/>
  <c r="F197" i="4" s="1"/>
  <c r="C198" i="4"/>
  <c r="F198" i="4" s="1"/>
  <c r="C199" i="4"/>
  <c r="F199" i="4" s="1"/>
  <c r="C200" i="4"/>
  <c r="F200" i="4" s="1"/>
  <c r="C201" i="4"/>
  <c r="F201" i="4" s="1"/>
  <c r="C202" i="4"/>
  <c r="F202" i="4" s="1"/>
  <c r="C203" i="4"/>
  <c r="F203" i="4" s="1"/>
  <c r="C204" i="4"/>
  <c r="F204" i="4" s="1"/>
  <c r="C205" i="4"/>
  <c r="F205" i="4" s="1"/>
  <c r="C206" i="4"/>
  <c r="F206" i="4" s="1"/>
  <c r="C207" i="4"/>
  <c r="F207" i="4" s="1"/>
  <c r="C208" i="4"/>
  <c r="F208" i="4" s="1"/>
  <c r="C209" i="4"/>
  <c r="F209" i="4" s="1"/>
  <c r="C210" i="4"/>
  <c r="F210" i="4" s="1"/>
  <c r="C211" i="4"/>
  <c r="F211" i="4" s="1"/>
  <c r="C212" i="4"/>
  <c r="F212" i="4" s="1"/>
  <c r="C213" i="4"/>
  <c r="F213" i="4" s="1"/>
  <c r="C214" i="4"/>
  <c r="F214" i="4" s="1"/>
  <c r="C215" i="4"/>
  <c r="F215" i="4" s="1"/>
  <c r="C216" i="4"/>
  <c r="F216" i="4" s="1"/>
  <c r="C217" i="4"/>
  <c r="F217" i="4" s="1"/>
  <c r="C218" i="4"/>
  <c r="F218" i="4" s="1"/>
  <c r="C219" i="4"/>
  <c r="F219" i="4" s="1"/>
  <c r="C220" i="4"/>
  <c r="F220" i="4" s="1"/>
  <c r="C221" i="4"/>
  <c r="F221" i="4" s="1"/>
  <c r="C222" i="4"/>
  <c r="F222" i="4" s="1"/>
  <c r="C223" i="4"/>
  <c r="F223" i="4" s="1"/>
  <c r="C224" i="4"/>
  <c r="F224" i="4" s="1"/>
  <c r="C225" i="4"/>
  <c r="F225" i="4" s="1"/>
  <c r="C226" i="4"/>
  <c r="F226" i="4" s="1"/>
  <c r="C227" i="4"/>
  <c r="F227" i="4" s="1"/>
  <c r="C228" i="4"/>
  <c r="F228" i="4" s="1"/>
  <c r="C229" i="4"/>
  <c r="F229" i="4" s="1"/>
  <c r="C230" i="4"/>
  <c r="F230" i="4" s="1"/>
  <c r="C231" i="4"/>
  <c r="F231" i="4" s="1"/>
  <c r="C232" i="4"/>
  <c r="F232" i="4" s="1"/>
  <c r="C233" i="4"/>
  <c r="F233" i="4" s="1"/>
  <c r="C234" i="4"/>
  <c r="F234" i="4" s="1"/>
  <c r="C235" i="4"/>
  <c r="F235" i="4" s="1"/>
  <c r="C236" i="4"/>
  <c r="F236" i="4" s="1"/>
  <c r="C237" i="4"/>
  <c r="F237" i="4" s="1"/>
  <c r="C238" i="4"/>
  <c r="J238" i="4" s="1"/>
  <c r="C239" i="4"/>
  <c r="F239" i="4" s="1"/>
  <c r="C240" i="4"/>
  <c r="J240" i="4" s="1"/>
  <c r="C241" i="4"/>
  <c r="F241" i="4" s="1"/>
  <c r="C242" i="4"/>
  <c r="F242" i="4" s="1"/>
  <c r="C243" i="4"/>
  <c r="F243" i="4" s="1"/>
  <c r="C244" i="4"/>
  <c r="K244" i="4" s="1"/>
  <c r="C245" i="4"/>
  <c r="F245" i="4" s="1"/>
  <c r="C246" i="4"/>
  <c r="J246" i="4" s="1"/>
  <c r="C247" i="4"/>
  <c r="F247" i="4" s="1"/>
  <c r="C248" i="4"/>
  <c r="C249" i="4"/>
  <c r="F249" i="4" s="1"/>
  <c r="C250" i="4"/>
  <c r="F250" i="4" s="1"/>
  <c r="C251" i="4"/>
  <c r="J251" i="4" s="1"/>
  <c r="C252" i="4"/>
  <c r="F252" i="4" s="1"/>
  <c r="C253" i="4"/>
  <c r="K253" i="4" s="1"/>
  <c r="C254" i="4"/>
  <c r="J254" i="4" s="1"/>
  <c r="C255" i="4"/>
  <c r="F255" i="4" s="1"/>
  <c r="C256" i="4"/>
  <c r="F256" i="4" s="1"/>
  <c r="C257" i="4"/>
  <c r="F257" i="4" s="1"/>
  <c r="C258" i="4"/>
  <c r="J258" i="4" s="1"/>
  <c r="C259" i="4"/>
  <c r="J259" i="4" s="1"/>
  <c r="C260" i="4"/>
  <c r="F260" i="4" s="1"/>
  <c r="C261" i="4"/>
  <c r="K261" i="4" s="1"/>
  <c r="C262" i="4"/>
  <c r="J262" i="4" s="1"/>
  <c r="C263" i="4"/>
  <c r="F263" i="4" s="1"/>
  <c r="C264" i="4"/>
  <c r="J264" i="4" s="1"/>
  <c r="C265" i="4"/>
  <c r="F265" i="4" s="1"/>
  <c r="C266" i="4"/>
  <c r="F266" i="4" s="1"/>
  <c r="C267" i="4"/>
  <c r="J267" i="4" s="1"/>
  <c r="C268" i="4"/>
  <c r="K268" i="4" s="1"/>
  <c r="C269" i="4"/>
  <c r="F269" i="4" s="1"/>
  <c r="C270" i="4"/>
  <c r="J270" i="4" s="1"/>
  <c r="C271" i="4"/>
  <c r="F271" i="4" s="1"/>
  <c r="C272" i="4"/>
  <c r="F272" i="4" s="1"/>
  <c r="C273" i="4"/>
  <c r="F273" i="4" s="1"/>
  <c r="C274" i="4"/>
  <c r="J274" i="4" s="1"/>
  <c r="C275" i="4"/>
  <c r="J275" i="4" s="1"/>
  <c r="C276" i="4"/>
  <c r="J276" i="4" s="1"/>
  <c r="C277" i="4"/>
  <c r="F277" i="4" s="1"/>
  <c r="C278" i="4"/>
  <c r="F278" i="4" s="1"/>
  <c r="C279" i="4"/>
  <c r="F279" i="4" s="1"/>
  <c r="C280" i="4"/>
  <c r="F280" i="4" s="1"/>
  <c r="C281" i="4"/>
  <c r="F281" i="4" s="1"/>
  <c r="C282" i="4"/>
  <c r="F282" i="4" s="1"/>
  <c r="C283" i="4"/>
  <c r="J283" i="4" s="1"/>
  <c r="C284" i="4"/>
  <c r="F284" i="4" s="1"/>
  <c r="C285" i="4"/>
  <c r="J285" i="4" s="1"/>
  <c r="C286" i="4"/>
  <c r="J286" i="4" s="1"/>
  <c r="C287" i="4"/>
  <c r="F287" i="4" s="1"/>
  <c r="C288" i="4"/>
  <c r="F288" i="4" s="1"/>
  <c r="C289" i="4"/>
  <c r="F289" i="4" s="1"/>
  <c r="C290" i="4"/>
  <c r="K290" i="4" s="1"/>
  <c r="C291" i="4"/>
  <c r="F291" i="4" s="1"/>
  <c r="C292" i="4"/>
  <c r="F292" i="4" s="1"/>
  <c r="C293" i="4"/>
  <c r="K293" i="4" s="1"/>
  <c r="C294" i="4"/>
  <c r="J294" i="4" s="1"/>
  <c r="C295" i="4"/>
  <c r="F295" i="4" s="1"/>
  <c r="C296" i="4"/>
  <c r="F296" i="4" s="1"/>
  <c r="C297" i="4"/>
  <c r="F297" i="4" s="1"/>
  <c r="C298" i="4"/>
  <c r="F298" i="4" s="1"/>
  <c r="C299" i="4"/>
  <c r="K299" i="4" s="1"/>
  <c r="C300" i="4"/>
  <c r="F300" i="4" s="1"/>
  <c r="C301" i="4"/>
  <c r="J301" i="4" s="1"/>
  <c r="C302" i="4"/>
  <c r="F302" i="4" s="1"/>
  <c r="C303" i="4"/>
  <c r="F303" i="4" s="1"/>
  <c r="C304" i="4"/>
  <c r="F304" i="4" s="1"/>
  <c r="C305" i="4"/>
  <c r="F305" i="4" s="1"/>
  <c r="C306" i="4"/>
  <c r="F306" i="4" s="1"/>
  <c r="C307" i="4"/>
  <c r="K307" i="4" s="1"/>
  <c r="C308" i="4"/>
  <c r="F308" i="4" s="1"/>
  <c r="C309" i="4"/>
  <c r="F309" i="4" s="1"/>
  <c r="C310" i="4"/>
  <c r="J310" i="4" s="1"/>
  <c r="C311" i="4"/>
  <c r="F311" i="4" s="1"/>
  <c r="C312" i="4"/>
  <c r="K312" i="4" s="1"/>
  <c r="C313" i="4"/>
  <c r="F313" i="4" s="1"/>
  <c r="C314" i="4"/>
  <c r="K314" i="4" s="1"/>
  <c r="C315" i="4"/>
  <c r="J315" i="4" s="1"/>
  <c r="C316" i="4"/>
  <c r="K316" i="4" s="1"/>
  <c r="C317" i="4"/>
  <c r="J317" i="4" s="1"/>
  <c r="C318" i="4"/>
  <c r="J318" i="4" s="1"/>
  <c r="C319" i="4"/>
  <c r="F319" i="4" s="1"/>
  <c r="C320" i="4"/>
  <c r="F320" i="4" s="1"/>
  <c r="C321" i="4"/>
  <c r="F321" i="4" s="1"/>
  <c r="C322" i="4"/>
  <c r="F322" i="4" s="1"/>
  <c r="C323" i="4"/>
  <c r="F323" i="4" s="1"/>
  <c r="C324" i="4"/>
  <c r="F324" i="4" s="1"/>
  <c r="C325" i="4"/>
  <c r="F325" i="4" s="1"/>
  <c r="C326" i="4"/>
  <c r="J326" i="4" s="1"/>
  <c r="C327" i="4"/>
  <c r="F327" i="4" s="1"/>
  <c r="C328" i="4"/>
  <c r="J328" i="4" s="1"/>
  <c r="C329" i="4"/>
  <c r="F329" i="4" s="1"/>
  <c r="C330" i="4"/>
  <c r="F330" i="4" s="1"/>
  <c r="C331" i="4"/>
  <c r="F331" i="4" s="1"/>
  <c r="C332" i="4"/>
  <c r="F332" i="4" s="1"/>
  <c r="C333" i="4"/>
  <c r="F333" i="4" s="1"/>
  <c r="C334" i="4"/>
  <c r="J334" i="4" s="1"/>
  <c r="C335" i="4"/>
  <c r="J335" i="4" s="1"/>
  <c r="C336" i="4"/>
  <c r="J336" i="4" s="1"/>
  <c r="C337" i="4"/>
  <c r="F337" i="4" s="1"/>
  <c r="C338" i="4"/>
  <c r="C339" i="4"/>
  <c r="J339" i="4" s="1"/>
  <c r="C340" i="4"/>
  <c r="J340" i="4" s="1"/>
  <c r="C341" i="4"/>
  <c r="K341" i="4" s="1"/>
  <c r="C342" i="4"/>
  <c r="F342" i="4" s="1"/>
  <c r="C343" i="4"/>
  <c r="F343" i="4" s="1"/>
  <c r="C344" i="4"/>
  <c r="F344" i="4" s="1"/>
  <c r="C345" i="4"/>
  <c r="J345" i="4" s="1"/>
  <c r="C346" i="4"/>
  <c r="F346" i="4" s="1"/>
  <c r="C347" i="4"/>
  <c r="J347" i="4" s="1"/>
  <c r="C348" i="4"/>
  <c r="J348" i="4" s="1"/>
  <c r="C349" i="4"/>
  <c r="J349" i="4" s="1"/>
  <c r="C350" i="4"/>
  <c r="F350" i="4" s="1"/>
  <c r="C351" i="4"/>
  <c r="F351" i="4" s="1"/>
  <c r="C352" i="4"/>
  <c r="F352" i="4" s="1"/>
  <c r="C353" i="4"/>
  <c r="J353" i="4" s="1"/>
  <c r="C354" i="4"/>
  <c r="F354" i="4" s="1"/>
  <c r="C355" i="4"/>
  <c r="J355" i="4" s="1"/>
  <c r="C356" i="4"/>
  <c r="F356" i="4" s="1"/>
  <c r="C357" i="4"/>
  <c r="F357" i="4" s="1"/>
  <c r="C358" i="4"/>
  <c r="F358" i="4" s="1"/>
  <c r="C359" i="4"/>
  <c r="F359" i="4" s="1"/>
  <c r="C360" i="4"/>
  <c r="F360" i="4" s="1"/>
  <c r="C361" i="4"/>
  <c r="K361" i="4" s="1"/>
  <c r="C362" i="4"/>
  <c r="F362" i="4" s="1"/>
  <c r="C363" i="4"/>
  <c r="J363" i="4" s="1"/>
  <c r="C364" i="4"/>
  <c r="K364" i="4" s="1"/>
  <c r="C365" i="4"/>
  <c r="J365" i="4" s="1"/>
  <c r="C366" i="4"/>
  <c r="F366" i="4" s="1"/>
  <c r="C367" i="4"/>
  <c r="F367" i="4" s="1"/>
  <c r="C368" i="4"/>
  <c r="J368" i="4" s="1"/>
  <c r="C369" i="4"/>
  <c r="F369" i="4" s="1"/>
  <c r="C370" i="4"/>
  <c r="F370" i="4" s="1"/>
  <c r="C371" i="4"/>
  <c r="J371" i="4" s="1"/>
  <c r="C372" i="4"/>
  <c r="K372" i="4" s="1"/>
  <c r="C373" i="4"/>
  <c r="J373" i="4" s="1"/>
  <c r="C374" i="4"/>
  <c r="F374" i="4" s="1"/>
  <c r="C375" i="4"/>
  <c r="F375" i="4" s="1"/>
  <c r="C376" i="4"/>
  <c r="F376" i="4" s="1"/>
  <c r="C377" i="4"/>
  <c r="J377" i="4" s="1"/>
  <c r="C378" i="4"/>
  <c r="K378" i="4" s="1"/>
  <c r="C379" i="4"/>
  <c r="J379" i="4" s="1"/>
  <c r="C380" i="4"/>
  <c r="J380" i="4" s="1"/>
  <c r="C381" i="4"/>
  <c r="F381" i="4" s="1"/>
  <c r="C382" i="4"/>
  <c r="F382" i="4" s="1"/>
  <c r="C383" i="4"/>
  <c r="F383" i="4" s="1"/>
  <c r="C384" i="4"/>
  <c r="F384" i="4" s="1"/>
  <c r="C385" i="4"/>
  <c r="K385" i="4" s="1"/>
  <c r="C386" i="4"/>
  <c r="F386" i="4" s="1"/>
  <c r="C387" i="4"/>
  <c r="F387" i="4" s="1"/>
  <c r="C388" i="4"/>
  <c r="J388" i="4" s="1"/>
  <c r="C389" i="4"/>
  <c r="F389" i="4" s="1"/>
  <c r="C390" i="4"/>
  <c r="F390" i="4" s="1"/>
  <c r="C391" i="4"/>
  <c r="F391" i="4" s="1"/>
  <c r="C392" i="4"/>
  <c r="J392" i="4" s="1"/>
  <c r="C393" i="4"/>
  <c r="K393" i="4" s="1"/>
  <c r="C394" i="4"/>
  <c r="F394" i="4" s="1"/>
  <c r="C395" i="4"/>
  <c r="J395" i="4" s="1"/>
  <c r="C396" i="4"/>
  <c r="K396" i="4" s="1"/>
  <c r="C397" i="4"/>
  <c r="F397" i="4" s="1"/>
  <c r="C398" i="4"/>
  <c r="F398" i="4" s="1"/>
  <c r="C399" i="4"/>
  <c r="F399" i="4" s="1"/>
  <c r="C400" i="4"/>
  <c r="K400" i="4" s="1"/>
  <c r="C401" i="4"/>
  <c r="F401" i="4" s="1"/>
  <c r="C402" i="4"/>
  <c r="J402" i="4" s="1"/>
  <c r="C403" i="4"/>
  <c r="J403" i="4" s="1"/>
  <c r="C404" i="4"/>
  <c r="K404" i="4" s="1"/>
  <c r="C405" i="4"/>
  <c r="K405" i="4" s="1"/>
  <c r="C406" i="4"/>
  <c r="F406" i="4" s="1"/>
  <c r="C407" i="4"/>
  <c r="J407" i="4" s="1"/>
  <c r="C408" i="4"/>
  <c r="J408" i="4" s="1"/>
  <c r="C409" i="4"/>
  <c r="J409" i="4" s="1"/>
  <c r="C410" i="4"/>
  <c r="J410" i="4" s="1"/>
  <c r="C411" i="4"/>
  <c r="F411" i="4" s="1"/>
  <c r="C412" i="4"/>
  <c r="F412" i="4" s="1"/>
  <c r="C413" i="4"/>
  <c r="F413" i="4" s="1"/>
  <c r="C414" i="4"/>
  <c r="F414" i="4" s="1"/>
  <c r="C415" i="4"/>
  <c r="K415" i="4" s="1"/>
  <c r="C416" i="4"/>
  <c r="J416" i="4" s="1"/>
  <c r="C417" i="4"/>
  <c r="K417" i="4" s="1"/>
  <c r="C418" i="4"/>
  <c r="F418" i="4" s="1"/>
  <c r="C419" i="4"/>
  <c r="F419" i="4" s="1"/>
  <c r="C420" i="4"/>
  <c r="J420" i="4" s="1"/>
  <c r="C421" i="4"/>
  <c r="J421" i="4" s="1"/>
  <c r="C422" i="4"/>
  <c r="F422" i="4" s="1"/>
  <c r="C423" i="4"/>
  <c r="F423" i="4" s="1"/>
  <c r="C424" i="4"/>
  <c r="F424" i="4" s="1"/>
  <c r="C425" i="4"/>
  <c r="K425" i="4" s="1"/>
  <c r="C426" i="4"/>
  <c r="F426" i="4" s="1"/>
  <c r="C427" i="4"/>
  <c r="F427" i="4" s="1"/>
  <c r="C428" i="4"/>
  <c r="K428" i="4" s="1"/>
  <c r="C429" i="4"/>
  <c r="K429" i="4" s="1"/>
  <c r="C430" i="4"/>
  <c r="F430" i="4" s="1"/>
  <c r="C431" i="4"/>
  <c r="J431" i="4" s="1"/>
  <c r="C432" i="4"/>
  <c r="F432" i="4" s="1"/>
  <c r="C433" i="4"/>
  <c r="F433" i="4" s="1"/>
  <c r="C434" i="4"/>
  <c r="F434" i="4" s="1"/>
  <c r="C435" i="4"/>
  <c r="F435" i="4" s="1"/>
  <c r="C436" i="4"/>
  <c r="K436" i="4" s="1"/>
  <c r="C437" i="4"/>
  <c r="F437" i="4" s="1"/>
  <c r="C438" i="4"/>
  <c r="F438" i="4" s="1"/>
  <c r="C439" i="4"/>
  <c r="F439" i="4" s="1"/>
  <c r="C440" i="4"/>
  <c r="F440" i="4" s="1"/>
  <c r="C441" i="4"/>
  <c r="F441" i="4" s="1"/>
  <c r="C442" i="4"/>
  <c r="F442" i="4" s="1"/>
  <c r="C443" i="4"/>
  <c r="F443" i="4" s="1"/>
  <c r="C444" i="4"/>
  <c r="F444" i="4" s="1"/>
  <c r="C445" i="4"/>
  <c r="K445" i="4" s="1"/>
  <c r="C446" i="4"/>
  <c r="F446" i="4" s="1"/>
  <c r="C447" i="4"/>
  <c r="F447" i="4" s="1"/>
  <c r="C448" i="4"/>
  <c r="K448" i="4" s="1"/>
  <c r="C449" i="4"/>
  <c r="K449" i="4" s="1"/>
  <c r="C450" i="4"/>
  <c r="F450" i="4" s="1"/>
  <c r="C451" i="4"/>
  <c r="F451" i="4" s="1"/>
  <c r="C452" i="4"/>
  <c r="F452" i="4" s="1"/>
  <c r="C453" i="4"/>
  <c r="J453" i="4" s="1"/>
  <c r="C454" i="4"/>
  <c r="F454" i="4" s="1"/>
  <c r="C455" i="4"/>
  <c r="F455" i="4" s="1"/>
  <c r="C456" i="4"/>
  <c r="F456" i="4" s="1"/>
  <c r="C457" i="4"/>
  <c r="K457" i="4" s="1"/>
  <c r="C458" i="4"/>
  <c r="J458" i="4" s="1"/>
  <c r="C459" i="4"/>
  <c r="F459" i="4" s="1"/>
  <c r="C460" i="4"/>
  <c r="K460" i="4" s="1"/>
  <c r="C461" i="4"/>
  <c r="F461" i="4" s="1"/>
  <c r="C462" i="4"/>
  <c r="F462" i="4" s="1"/>
  <c r="C463" i="4"/>
  <c r="J463" i="4" s="1"/>
  <c r="C464" i="4"/>
  <c r="F464" i="4" s="1"/>
  <c r="C465" i="4"/>
  <c r="F465" i="4" s="1"/>
  <c r="C466" i="4"/>
  <c r="F466" i="4" s="1"/>
  <c r="C467" i="4"/>
  <c r="F467" i="4" s="1"/>
  <c r="C468" i="4"/>
  <c r="J468" i="4" s="1"/>
  <c r="C469" i="4"/>
  <c r="F469" i="4" s="1"/>
  <c r="C470" i="4"/>
  <c r="F470" i="4" s="1"/>
  <c r="C471" i="4"/>
  <c r="F471" i="4" s="1"/>
  <c r="C472" i="4"/>
  <c r="F472" i="4" s="1"/>
  <c r="C473" i="4"/>
  <c r="J473" i="4" s="1"/>
  <c r="C474" i="4"/>
  <c r="K474" i="4" s="1"/>
  <c r="C475" i="4"/>
  <c r="F475" i="4" s="1"/>
  <c r="C476" i="4"/>
  <c r="F476" i="4" s="1"/>
  <c r="C477" i="4"/>
  <c r="J477" i="4" s="1"/>
  <c r="C478" i="4"/>
  <c r="F478" i="4" s="1"/>
  <c r="C479" i="4"/>
  <c r="F479" i="4" s="1"/>
  <c r="C480" i="4"/>
  <c r="J480" i="4" s="1"/>
  <c r="C481" i="4"/>
  <c r="K481" i="4" s="1"/>
  <c r="C482" i="4"/>
  <c r="F482" i="4" s="1"/>
  <c r="C483" i="4"/>
  <c r="F483" i="4" s="1"/>
  <c r="C484" i="4"/>
  <c r="F484" i="4" s="1"/>
  <c r="C485" i="4"/>
  <c r="F485" i="4" s="1"/>
  <c r="C486" i="4"/>
  <c r="F486" i="4" s="1"/>
  <c r="C487" i="4"/>
  <c r="F487" i="4" s="1"/>
  <c r="C488" i="4"/>
  <c r="K488" i="4" s="1"/>
  <c r="C489" i="4"/>
  <c r="K489" i="4" s="1"/>
  <c r="C490" i="4"/>
  <c r="F490" i="4" s="1"/>
  <c r="C491" i="4"/>
  <c r="F491" i="4" s="1"/>
  <c r="C492" i="4"/>
  <c r="K492" i="4" s="1"/>
  <c r="C493" i="4"/>
  <c r="F493" i="4" s="1"/>
  <c r="C494" i="4"/>
  <c r="F494" i="4" s="1"/>
  <c r="C495" i="4"/>
  <c r="K495" i="4" s="1"/>
  <c r="C496" i="4"/>
  <c r="J496" i="4" s="1"/>
  <c r="C497" i="4"/>
  <c r="F497" i="4" s="1"/>
  <c r="C498" i="4"/>
  <c r="F498" i="4" s="1"/>
  <c r="C499" i="4"/>
  <c r="F499" i="4" s="1"/>
  <c r="C500" i="4"/>
  <c r="K500" i="4" s="1"/>
  <c r="C501" i="4"/>
  <c r="J501" i="4" s="1"/>
  <c r="C502" i="4"/>
  <c r="F502" i="4" s="1"/>
  <c r="C503" i="4"/>
  <c r="F503" i="4" s="1"/>
  <c r="C504" i="4"/>
  <c r="F504" i="4" s="1"/>
  <c r="C505" i="4"/>
  <c r="J505" i="4" s="1"/>
  <c r="C506" i="4"/>
  <c r="F506" i="4" s="1"/>
  <c r="C507" i="4"/>
  <c r="F507" i="4" s="1"/>
  <c r="C508" i="4"/>
  <c r="F508" i="4" s="1"/>
  <c r="C509" i="4"/>
  <c r="F509" i="4" s="1"/>
  <c r="C510" i="4"/>
  <c r="F510" i="4" s="1"/>
  <c r="C511" i="4"/>
  <c r="F511" i="4" s="1"/>
  <c r="C512" i="4"/>
  <c r="F512" i="4" s="1"/>
  <c r="C513" i="4"/>
  <c r="K513" i="4" s="1"/>
  <c r="C514" i="4"/>
  <c r="F514" i="4" s="1"/>
  <c r="C515" i="4"/>
  <c r="K515" i="4" s="1"/>
  <c r="C516" i="4"/>
  <c r="J516" i="4" s="1"/>
  <c r="C517" i="4"/>
  <c r="F517" i="4" s="1"/>
  <c r="C518" i="4"/>
  <c r="F518" i="4" s="1"/>
  <c r="C519" i="4"/>
  <c r="F519" i="4" s="1"/>
  <c r="C520" i="4"/>
  <c r="J520" i="4" s="1"/>
  <c r="C521" i="4"/>
  <c r="F521" i="4" s="1"/>
  <c r="C522" i="4"/>
  <c r="J522" i="4" s="1"/>
  <c r="C523" i="4"/>
  <c r="F523" i="4" s="1"/>
  <c r="C524" i="4"/>
  <c r="K524" i="4" s="1"/>
  <c r="C525" i="4"/>
  <c r="F525" i="4" s="1"/>
  <c r="C526" i="4"/>
  <c r="F526" i="4" s="1"/>
  <c r="C527" i="4"/>
  <c r="F527" i="4" s="1"/>
  <c r="C528" i="4"/>
  <c r="K528" i="4" s="1"/>
  <c r="C529" i="4"/>
  <c r="J529" i="4" s="1"/>
  <c r="C530" i="4"/>
  <c r="F530" i="4" s="1"/>
  <c r="C531" i="4"/>
  <c r="F531" i="4" s="1"/>
  <c r="C532" i="4"/>
  <c r="K532" i="4" s="1"/>
  <c r="C533" i="4"/>
  <c r="K533" i="4" s="1"/>
  <c r="C534" i="4"/>
  <c r="F534" i="4" s="1"/>
  <c r="C535" i="4"/>
  <c r="K535" i="4" s="1"/>
  <c r="C536" i="4"/>
  <c r="F536" i="4" s="1"/>
  <c r="C537" i="4"/>
  <c r="J537" i="4" s="1"/>
  <c r="C538" i="4"/>
  <c r="F538" i="4" s="1"/>
  <c r="C539" i="4"/>
  <c r="F539" i="4" s="1"/>
  <c r="C540" i="4"/>
  <c r="F540" i="4" s="1"/>
  <c r="C541" i="4"/>
  <c r="F541" i="4" s="1"/>
  <c r="C542" i="4"/>
  <c r="F542" i="4" s="1"/>
  <c r="C543" i="4"/>
  <c r="F543" i="4" s="1"/>
  <c r="C544" i="4"/>
  <c r="F544" i="4" s="1"/>
  <c r="C545" i="4"/>
  <c r="J545" i="4" s="1"/>
  <c r="C546" i="4"/>
  <c r="F546" i="4" s="1"/>
  <c r="C547" i="4"/>
  <c r="F547" i="4" s="1"/>
  <c r="C548" i="4"/>
  <c r="K548" i="4" s="1"/>
  <c r="C549" i="4"/>
  <c r="F549" i="4" s="1"/>
  <c r="C550" i="4"/>
  <c r="F550" i="4" s="1"/>
  <c r="C551" i="4"/>
  <c r="F551" i="4" s="1"/>
  <c r="C552" i="4"/>
  <c r="F552" i="4" s="1"/>
  <c r="C553" i="4"/>
  <c r="K553" i="4" s="1"/>
  <c r="C554" i="4"/>
  <c r="F554" i="4" s="1"/>
  <c r="C555" i="4"/>
  <c r="F555" i="4" s="1"/>
  <c r="C556" i="4"/>
  <c r="J556" i="4" s="1"/>
  <c r="C557" i="4"/>
  <c r="F557" i="4" s="1"/>
  <c r="C558" i="4"/>
  <c r="J558" i="4" s="1"/>
  <c r="C559" i="4"/>
  <c r="J559" i="4" s="1"/>
  <c r="C560" i="4"/>
  <c r="F560" i="4" s="1"/>
  <c r="C561" i="4"/>
  <c r="F561" i="4" s="1"/>
  <c r="C562" i="4"/>
  <c r="F562" i="4" s="1"/>
  <c r="C563" i="4"/>
  <c r="F563" i="4" s="1"/>
  <c r="C564" i="4"/>
  <c r="K564" i="4" s="1"/>
  <c r="C565" i="4"/>
  <c r="J565" i="4" s="1"/>
  <c r="C566" i="4"/>
  <c r="F566" i="4" s="1"/>
  <c r="C567" i="4"/>
  <c r="F567" i="4" s="1"/>
  <c r="C568" i="4"/>
  <c r="F568" i="4" s="1"/>
  <c r="C569" i="4"/>
  <c r="K569" i="4" s="1"/>
  <c r="C570" i="4"/>
  <c r="F570" i="4" s="1"/>
  <c r="C571" i="4"/>
  <c r="F571" i="4" s="1"/>
  <c r="C572" i="4"/>
  <c r="F572" i="4" s="1"/>
  <c r="C573" i="4"/>
  <c r="F573" i="4" s="1"/>
  <c r="C574" i="4"/>
  <c r="J574" i="4" s="1"/>
  <c r="C575" i="4"/>
  <c r="F575" i="4" s="1"/>
  <c r="C576" i="4"/>
  <c r="K576" i="4" s="1"/>
  <c r="C577" i="4"/>
  <c r="K577" i="4" s="1"/>
  <c r="C578" i="4"/>
  <c r="F578" i="4" s="1"/>
  <c r="C579" i="4"/>
  <c r="F579" i="4" s="1"/>
  <c r="C580" i="4"/>
  <c r="K580" i="4" s="1"/>
  <c r="C581" i="4"/>
  <c r="F581" i="4" s="1"/>
  <c r="C582" i="4"/>
  <c r="J582" i="4" s="1"/>
  <c r="C583" i="4"/>
  <c r="F583" i="4" s="1"/>
  <c r="C584" i="4"/>
  <c r="F584" i="4" s="1"/>
  <c r="C585" i="4"/>
  <c r="K585" i="4" s="1"/>
  <c r="C586" i="4"/>
  <c r="J586" i="4" s="1"/>
  <c r="C587" i="4"/>
  <c r="F587" i="4" s="1"/>
  <c r="C588" i="4"/>
  <c r="K588" i="4" s="1"/>
  <c r="C589" i="4"/>
  <c r="F589" i="4" s="1"/>
  <c r="C590" i="4"/>
  <c r="J590" i="4" s="1"/>
  <c r="C591" i="4"/>
  <c r="F591" i="4" s="1"/>
  <c r="C592" i="4"/>
  <c r="K592" i="4" s="1"/>
  <c r="C593" i="4"/>
  <c r="J593" i="4" s="1"/>
  <c r="C594" i="4"/>
  <c r="J594" i="4" s="1"/>
  <c r="C595" i="4"/>
  <c r="F595" i="4" s="1"/>
  <c r="C596" i="4"/>
  <c r="J596" i="4" s="1"/>
  <c r="C597" i="4"/>
  <c r="F597" i="4" s="1"/>
  <c r="C598" i="4"/>
  <c r="J598" i="4" s="1"/>
  <c r="C599" i="4"/>
  <c r="F599" i="4" s="1"/>
  <c r="C600" i="4"/>
  <c r="F600" i="4" s="1"/>
  <c r="C601" i="4"/>
  <c r="K601" i="4" s="1"/>
  <c r="C602" i="4"/>
  <c r="K602" i="4" s="1"/>
  <c r="C603" i="4"/>
  <c r="F603" i="4" s="1"/>
  <c r="C604" i="4"/>
  <c r="J604" i="4" s="1"/>
  <c r="C605" i="4"/>
  <c r="F605" i="4" s="1"/>
  <c r="C606" i="4"/>
  <c r="F606" i="4" s="1"/>
  <c r="C607" i="4"/>
  <c r="F607" i="4" s="1"/>
  <c r="C608" i="4"/>
  <c r="F608" i="4" s="1"/>
  <c r="C609" i="4"/>
  <c r="K609" i="4" s="1"/>
  <c r="C610" i="4"/>
  <c r="F610" i="4" s="1"/>
  <c r="C611" i="4"/>
  <c r="F611" i="4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 s="1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" i="4" a="1"/>
  <c r="H2" i="4" s="1"/>
  <c r="F520" i="4" l="1"/>
  <c r="F312" i="4"/>
  <c r="F480" i="4"/>
  <c r="F392" i="4"/>
  <c r="F310" i="4"/>
  <c r="F246" i="4"/>
  <c r="F286" i="4"/>
  <c r="J452" i="4"/>
  <c r="F334" i="4"/>
  <c r="F270" i="4"/>
  <c r="F416" i="4"/>
  <c r="F328" i="4"/>
  <c r="F264" i="4"/>
  <c r="F395" i="4"/>
  <c r="F267" i="4"/>
  <c r="F371" i="4"/>
  <c r="F307" i="4"/>
  <c r="F582" i="4"/>
  <c r="F496" i="4"/>
  <c r="F368" i="4"/>
  <c r="F347" i="4"/>
  <c r="F326" i="4"/>
  <c r="F283" i="4"/>
  <c r="F262" i="4"/>
  <c r="F240" i="4"/>
  <c r="F558" i="4"/>
  <c r="F515" i="4"/>
  <c r="F408" i="4"/>
  <c r="F259" i="4"/>
  <c r="F238" i="4"/>
  <c r="K464" i="4"/>
  <c r="F598" i="4"/>
  <c r="F576" i="4"/>
  <c r="F448" i="4"/>
  <c r="F363" i="4"/>
  <c r="F299" i="4"/>
  <c r="F574" i="4"/>
  <c r="F488" i="4"/>
  <c r="F403" i="4"/>
  <c r="F339" i="4"/>
  <c r="F318" i="4"/>
  <c r="F275" i="4"/>
  <c r="F254" i="4"/>
  <c r="F592" i="4"/>
  <c r="F528" i="4"/>
  <c r="F400" i="4"/>
  <c r="F379" i="4"/>
  <c r="F336" i="4"/>
  <c r="F315" i="4"/>
  <c r="F294" i="4"/>
  <c r="F251" i="4"/>
  <c r="F590" i="4"/>
  <c r="F355" i="4"/>
  <c r="K468" i="4"/>
  <c r="F559" i="4"/>
  <c r="F535" i="4"/>
  <c r="F495" i="4"/>
  <c r="F463" i="4"/>
  <c r="F431" i="4"/>
  <c r="F415" i="4"/>
  <c r="F407" i="4"/>
  <c r="F335" i="4"/>
  <c r="F565" i="4"/>
  <c r="F533" i="4"/>
  <c r="F501" i="4"/>
  <c r="F477" i="4"/>
  <c r="F453" i="4"/>
  <c r="F445" i="4"/>
  <c r="F429" i="4"/>
  <c r="F421" i="4"/>
  <c r="F405" i="4"/>
  <c r="F373" i="4"/>
  <c r="F365" i="4"/>
  <c r="F349" i="4"/>
  <c r="F341" i="4"/>
  <c r="F317" i="4"/>
  <c r="F301" i="4"/>
  <c r="F293" i="4"/>
  <c r="F285" i="4"/>
  <c r="F261" i="4"/>
  <c r="F253" i="4"/>
  <c r="F604" i="4"/>
  <c r="F596" i="4"/>
  <c r="F588" i="4"/>
  <c r="F580" i="4"/>
  <c r="F564" i="4"/>
  <c r="F556" i="4"/>
  <c r="F548" i="4"/>
  <c r="F532" i="4"/>
  <c r="F524" i="4"/>
  <c r="F516" i="4"/>
  <c r="F500" i="4"/>
  <c r="F492" i="4"/>
  <c r="F468" i="4"/>
  <c r="F460" i="4"/>
  <c r="F436" i="4"/>
  <c r="F428" i="4"/>
  <c r="F420" i="4"/>
  <c r="F404" i="4"/>
  <c r="F396" i="4"/>
  <c r="F388" i="4"/>
  <c r="F380" i="4"/>
  <c r="F372" i="4"/>
  <c r="F364" i="4"/>
  <c r="F348" i="4"/>
  <c r="F340" i="4"/>
  <c r="F316" i="4"/>
  <c r="F276" i="4"/>
  <c r="F268" i="4"/>
  <c r="F244" i="4"/>
  <c r="I304" i="4"/>
  <c r="L304" i="4" s="1"/>
  <c r="F602" i="4"/>
  <c r="F594" i="4"/>
  <c r="F586" i="4"/>
  <c r="F522" i="4"/>
  <c r="F474" i="4"/>
  <c r="F458" i="4"/>
  <c r="F410" i="4"/>
  <c r="F402" i="4"/>
  <c r="F378" i="4"/>
  <c r="F338" i="4"/>
  <c r="F314" i="4"/>
  <c r="F290" i="4"/>
  <c r="F274" i="4"/>
  <c r="F258" i="4"/>
  <c r="F2" i="4"/>
  <c r="F609" i="4"/>
  <c r="F601" i="4"/>
  <c r="F593" i="4"/>
  <c r="F585" i="4"/>
  <c r="F577" i="4"/>
  <c r="F569" i="4"/>
  <c r="F553" i="4"/>
  <c r="F545" i="4"/>
  <c r="F537" i="4"/>
  <c r="F529" i="4"/>
  <c r="F513" i="4"/>
  <c r="F505" i="4"/>
  <c r="F489" i="4"/>
  <c r="F481" i="4"/>
  <c r="F473" i="4"/>
  <c r="F457" i="4"/>
  <c r="F449" i="4"/>
  <c r="F425" i="4"/>
  <c r="F417" i="4"/>
  <c r="F409" i="4"/>
  <c r="F393" i="4"/>
  <c r="F385" i="4"/>
  <c r="F377" i="4"/>
  <c r="F361" i="4"/>
  <c r="F353" i="4"/>
  <c r="F345" i="4"/>
  <c r="J314" i="4"/>
  <c r="I465" i="4"/>
  <c r="J449" i="4"/>
  <c r="I560" i="4"/>
  <c r="L560" i="4" s="1"/>
  <c r="I376" i="4"/>
  <c r="I320" i="4"/>
  <c r="J553" i="4"/>
  <c r="I271" i="4"/>
  <c r="J548" i="4"/>
  <c r="K380" i="4"/>
  <c r="I414" i="4"/>
  <c r="L414" i="4" s="1"/>
  <c r="I350" i="4"/>
  <c r="L350" i="4" s="1"/>
  <c r="J385" i="4"/>
  <c r="J253" i="4"/>
  <c r="I549" i="4"/>
  <c r="L549" i="4" s="1"/>
  <c r="I285" i="4"/>
  <c r="L285" i="4" s="1"/>
  <c r="J513" i="4"/>
  <c r="K590" i="4"/>
  <c r="K264" i="4"/>
  <c r="I260" i="4"/>
  <c r="L260" i="4" s="1"/>
  <c r="K582" i="4"/>
  <c r="I491" i="4"/>
  <c r="L491" i="4" s="1"/>
  <c r="I451" i="4"/>
  <c r="L451" i="4" s="1"/>
  <c r="I443" i="4"/>
  <c r="L443" i="4" s="1"/>
  <c r="I323" i="4"/>
  <c r="L323" i="4" s="1"/>
  <c r="I291" i="4"/>
  <c r="L291" i="4" s="1"/>
  <c r="I406" i="4"/>
  <c r="L406" i="4" s="1"/>
  <c r="K545" i="4"/>
  <c r="L376" i="4"/>
  <c r="L320" i="4"/>
  <c r="L271" i="4"/>
  <c r="L465" i="4"/>
  <c r="K339" i="4"/>
  <c r="I594" i="4"/>
  <c r="L594" i="4" s="1"/>
  <c r="I504" i="4"/>
  <c r="L504" i="4" s="1"/>
  <c r="I395" i="4"/>
  <c r="L395" i="4" s="1"/>
  <c r="J585" i="4"/>
  <c r="K529" i="4"/>
  <c r="K331" i="4"/>
  <c r="I513" i="4"/>
  <c r="L513" i="4" s="1"/>
  <c r="I317" i="4"/>
  <c r="L317" i="4" s="1"/>
  <c r="I401" i="4"/>
  <c r="L401" i="4" s="1"/>
  <c r="I589" i="4"/>
  <c r="L589" i="4" s="1"/>
  <c r="I500" i="4"/>
  <c r="L500" i="4" s="1"/>
  <c r="J580" i="4"/>
  <c r="J544" i="4"/>
  <c r="J436" i="4"/>
  <c r="J372" i="4"/>
  <c r="J307" i="4"/>
  <c r="K522" i="4"/>
  <c r="K458" i="4"/>
  <c r="K328" i="4"/>
  <c r="I256" i="4"/>
  <c r="L256" i="4" s="1"/>
  <c r="I577" i="4"/>
  <c r="L577" i="4" s="1"/>
  <c r="I489" i="4"/>
  <c r="L489" i="4" s="1"/>
  <c r="I365" i="4"/>
  <c r="L365" i="4" s="1"/>
  <c r="I276" i="4"/>
  <c r="L276" i="4" s="1"/>
  <c r="J577" i="4"/>
  <c r="J331" i="4"/>
  <c r="J268" i="4"/>
  <c r="J244" i="4"/>
  <c r="K574" i="4"/>
  <c r="K521" i="4"/>
  <c r="K371" i="4"/>
  <c r="K323" i="4"/>
  <c r="I251" i="4"/>
  <c r="L251" i="4" s="1"/>
  <c r="I363" i="4"/>
  <c r="L363" i="4" s="1"/>
  <c r="J609" i="4"/>
  <c r="J576" i="4"/>
  <c r="J533" i="4"/>
  <c r="J500" i="4"/>
  <c r="J428" i="4"/>
  <c r="J396" i="4"/>
  <c r="J364" i="4"/>
  <c r="J299" i="4"/>
  <c r="J243" i="4"/>
  <c r="K365" i="4"/>
  <c r="K243" i="4"/>
  <c r="I605" i="4"/>
  <c r="L605" i="4" s="1"/>
  <c r="M285" i="4"/>
  <c r="I460" i="4"/>
  <c r="L460" i="4" s="1"/>
  <c r="J601" i="4"/>
  <c r="J524" i="4"/>
  <c r="J425" i="4"/>
  <c r="J393" i="4"/>
  <c r="J360" i="4"/>
  <c r="J323" i="4"/>
  <c r="M323" i="4" s="1"/>
  <c r="K558" i="4"/>
  <c r="K420" i="4"/>
  <c r="K355" i="4"/>
  <c r="I493" i="4"/>
  <c r="L493" i="4" s="1"/>
  <c r="I485" i="4"/>
  <c r="L485" i="4" s="1"/>
  <c r="I461" i="4"/>
  <c r="L461" i="4" s="1"/>
  <c r="I437" i="4"/>
  <c r="L437" i="4" s="1"/>
  <c r="I545" i="4"/>
  <c r="L545" i="4" s="1"/>
  <c r="I421" i="4"/>
  <c r="L421" i="4" s="1"/>
  <c r="I331" i="4"/>
  <c r="L331" i="4" s="1"/>
  <c r="J564" i="4"/>
  <c r="J492" i="4"/>
  <c r="J457" i="4"/>
  <c r="J291" i="4"/>
  <c r="K598" i="4"/>
  <c r="K556" i="4"/>
  <c r="K485" i="4"/>
  <c r="K348" i="4"/>
  <c r="I468" i="4"/>
  <c r="L468" i="4" s="1"/>
  <c r="I533" i="4"/>
  <c r="L533" i="4" s="1"/>
  <c r="J521" i="4"/>
  <c r="J481" i="4"/>
  <c r="K403" i="4"/>
  <c r="J579" i="4"/>
  <c r="K579" i="4"/>
  <c r="J539" i="4"/>
  <c r="I539" i="4"/>
  <c r="L539" i="4" s="1"/>
  <c r="K539" i="4"/>
  <c r="J483" i="4"/>
  <c r="I483" i="4"/>
  <c r="L483" i="4" s="1"/>
  <c r="K483" i="4"/>
  <c r="J435" i="4"/>
  <c r="K435" i="4"/>
  <c r="I435" i="4"/>
  <c r="L435" i="4" s="1"/>
  <c r="I579" i="4"/>
  <c r="L579" i="4" s="1"/>
  <c r="I534" i="4"/>
  <c r="L534" i="4" s="1"/>
  <c r="I446" i="4"/>
  <c r="L446" i="4" s="1"/>
  <c r="I400" i="4"/>
  <c r="L400" i="4" s="1"/>
  <c r="I352" i="4"/>
  <c r="L352" i="4" s="1"/>
  <c r="I307" i="4"/>
  <c r="L307" i="4" s="1"/>
  <c r="I261" i="4"/>
  <c r="L261" i="4" s="1"/>
  <c r="J611" i="4"/>
  <c r="I611" i="4"/>
  <c r="L611" i="4" s="1"/>
  <c r="J587" i="4"/>
  <c r="K587" i="4"/>
  <c r="I587" i="4"/>
  <c r="L587" i="4" s="1"/>
  <c r="K547" i="4"/>
  <c r="J547" i="4"/>
  <c r="I547" i="4"/>
  <c r="L547" i="4" s="1"/>
  <c r="J507" i="4"/>
  <c r="K507" i="4"/>
  <c r="I507" i="4"/>
  <c r="L507" i="4" s="1"/>
  <c r="J459" i="4"/>
  <c r="K459" i="4"/>
  <c r="I459" i="4"/>
  <c r="L459" i="4" s="1"/>
  <c r="M545" i="4"/>
  <c r="K603" i="4"/>
  <c r="J603" i="4"/>
  <c r="I603" i="4"/>
  <c r="L603" i="4" s="1"/>
  <c r="J563" i="4"/>
  <c r="I563" i="4"/>
  <c r="L563" i="4" s="1"/>
  <c r="J515" i="4"/>
  <c r="I515" i="4"/>
  <c r="L515" i="4" s="1"/>
  <c r="J475" i="4"/>
  <c r="K475" i="4"/>
  <c r="I475" i="4"/>
  <c r="L475" i="4" s="1"/>
  <c r="J427" i="4"/>
  <c r="K427" i="4"/>
  <c r="I427" i="4"/>
  <c r="L427" i="4" s="1"/>
  <c r="I608" i="4"/>
  <c r="L608" i="4" s="1"/>
  <c r="K608" i="4"/>
  <c r="I600" i="4"/>
  <c r="L600" i="4" s="1"/>
  <c r="J600" i="4"/>
  <c r="K600" i="4"/>
  <c r="J592" i="4"/>
  <c r="I592" i="4"/>
  <c r="L592" i="4" s="1"/>
  <c r="K584" i="4"/>
  <c r="I584" i="4"/>
  <c r="L584" i="4" s="1"/>
  <c r="J584" i="4"/>
  <c r="I574" i="4"/>
  <c r="L574" i="4" s="1"/>
  <c r="I528" i="4"/>
  <c r="L528" i="4" s="1"/>
  <c r="I480" i="4"/>
  <c r="L480" i="4" s="1"/>
  <c r="I436" i="4"/>
  <c r="L436" i="4" s="1"/>
  <c r="I390" i="4"/>
  <c r="L390" i="4" s="1"/>
  <c r="I346" i="4"/>
  <c r="L346" i="4" s="1"/>
  <c r="I299" i="4"/>
  <c r="L299" i="4" s="1"/>
  <c r="J595" i="4"/>
  <c r="I595" i="4"/>
  <c r="L595" i="4" s="1"/>
  <c r="K595" i="4"/>
  <c r="J555" i="4"/>
  <c r="K555" i="4"/>
  <c r="I555" i="4"/>
  <c r="L555" i="4" s="1"/>
  <c r="K523" i="4"/>
  <c r="J523" i="4"/>
  <c r="I523" i="4"/>
  <c r="L523" i="4" s="1"/>
  <c r="K491" i="4"/>
  <c r="J491" i="4"/>
  <c r="M491" i="4" s="1"/>
  <c r="J451" i="4"/>
  <c r="M451" i="4" s="1"/>
  <c r="K451" i="4"/>
  <c r="K419" i="4"/>
  <c r="J419" i="4"/>
  <c r="K607" i="4"/>
  <c r="I607" i="4"/>
  <c r="L607" i="4" s="1"/>
  <c r="K599" i="4"/>
  <c r="J599" i="4"/>
  <c r="I599" i="4"/>
  <c r="L599" i="4" s="1"/>
  <c r="K591" i="4"/>
  <c r="I591" i="4"/>
  <c r="L591" i="4" s="1"/>
  <c r="J591" i="4"/>
  <c r="K583" i="4"/>
  <c r="I583" i="4"/>
  <c r="L583" i="4" s="1"/>
  <c r="J583" i="4"/>
  <c r="K575" i="4"/>
  <c r="I575" i="4"/>
  <c r="L575" i="4" s="1"/>
  <c r="J575" i="4"/>
  <c r="K567" i="4"/>
  <c r="I567" i="4"/>
  <c r="L567" i="4" s="1"/>
  <c r="J567" i="4"/>
  <c r="K559" i="4"/>
  <c r="I559" i="4"/>
  <c r="L559" i="4" s="1"/>
  <c r="K551" i="4"/>
  <c r="I551" i="4"/>
  <c r="L551" i="4" s="1"/>
  <c r="J551" i="4"/>
  <c r="I543" i="4"/>
  <c r="L543" i="4" s="1"/>
  <c r="J543" i="4"/>
  <c r="K543" i="4"/>
  <c r="I535" i="4"/>
  <c r="L535" i="4" s="1"/>
  <c r="J535" i="4"/>
  <c r="K527" i="4"/>
  <c r="I527" i="4"/>
  <c r="L527" i="4" s="1"/>
  <c r="J527" i="4"/>
  <c r="I519" i="4"/>
  <c r="L519" i="4" s="1"/>
  <c r="K519" i="4"/>
  <c r="J519" i="4"/>
  <c r="I511" i="4"/>
  <c r="L511" i="4" s="1"/>
  <c r="K511" i="4"/>
  <c r="K503" i="4"/>
  <c r="I503" i="4"/>
  <c r="L503" i="4" s="1"/>
  <c r="J503" i="4"/>
  <c r="I495" i="4"/>
  <c r="L495" i="4" s="1"/>
  <c r="J495" i="4"/>
  <c r="I487" i="4"/>
  <c r="L487" i="4" s="1"/>
  <c r="K487" i="4"/>
  <c r="J487" i="4"/>
  <c r="K479" i="4"/>
  <c r="I479" i="4"/>
  <c r="L479" i="4" s="1"/>
  <c r="J479" i="4"/>
  <c r="K471" i="4"/>
  <c r="I471" i="4"/>
  <c r="L471" i="4" s="1"/>
  <c r="J471" i="4"/>
  <c r="I463" i="4"/>
  <c r="L463" i="4" s="1"/>
  <c r="K463" i="4"/>
  <c r="K455" i="4"/>
  <c r="I455" i="4"/>
  <c r="L455" i="4" s="1"/>
  <c r="J455" i="4"/>
  <c r="I447" i="4"/>
  <c r="L447" i="4" s="1"/>
  <c r="K447" i="4"/>
  <c r="J447" i="4"/>
  <c r="K439" i="4"/>
  <c r="I439" i="4"/>
  <c r="L439" i="4" s="1"/>
  <c r="K431" i="4"/>
  <c r="I431" i="4"/>
  <c r="L431" i="4" s="1"/>
  <c r="I423" i="4"/>
  <c r="L423" i="4" s="1"/>
  <c r="K423" i="4"/>
  <c r="J423" i="4"/>
  <c r="I415" i="4"/>
  <c r="L415" i="4" s="1"/>
  <c r="J415" i="4"/>
  <c r="K407" i="4"/>
  <c r="I407" i="4"/>
  <c r="L407" i="4" s="1"/>
  <c r="I399" i="4"/>
  <c r="L399" i="4" s="1"/>
  <c r="K399" i="4"/>
  <c r="J399" i="4"/>
  <c r="I391" i="4"/>
  <c r="L391" i="4" s="1"/>
  <c r="J391" i="4"/>
  <c r="K391" i="4"/>
  <c r="I383" i="4"/>
  <c r="L383" i="4" s="1"/>
  <c r="K383" i="4"/>
  <c r="K375" i="4"/>
  <c r="I375" i="4"/>
  <c r="L375" i="4" s="1"/>
  <c r="J375" i="4"/>
  <c r="I367" i="4"/>
  <c r="L367" i="4" s="1"/>
  <c r="J367" i="4"/>
  <c r="K367" i="4"/>
  <c r="I359" i="4"/>
  <c r="L359" i="4" s="1"/>
  <c r="J359" i="4"/>
  <c r="K359" i="4"/>
  <c r="I351" i="4"/>
  <c r="L351" i="4" s="1"/>
  <c r="K351" i="4"/>
  <c r="K343" i="4"/>
  <c r="J343" i="4"/>
  <c r="I343" i="4"/>
  <c r="L343" i="4" s="1"/>
  <c r="I335" i="4"/>
  <c r="L335" i="4" s="1"/>
  <c r="I327" i="4"/>
  <c r="L327" i="4" s="1"/>
  <c r="K327" i="4"/>
  <c r="J327" i="4"/>
  <c r="J319" i="4"/>
  <c r="K319" i="4"/>
  <c r="I319" i="4"/>
  <c r="L319" i="4" s="1"/>
  <c r="K311" i="4"/>
  <c r="J311" i="4"/>
  <c r="I311" i="4"/>
  <c r="L311" i="4" s="1"/>
  <c r="K303" i="4"/>
  <c r="J303" i="4"/>
  <c r="M303" i="4" s="1"/>
  <c r="I303" i="4"/>
  <c r="L303" i="4" s="1"/>
  <c r="J295" i="4"/>
  <c r="I295" i="4"/>
  <c r="L295" i="4" s="1"/>
  <c r="K295" i="4"/>
  <c r="K287" i="4"/>
  <c r="J287" i="4"/>
  <c r="I287" i="4"/>
  <c r="L287" i="4" s="1"/>
  <c r="K279" i="4"/>
  <c r="J279" i="4"/>
  <c r="K271" i="4"/>
  <c r="J271" i="4"/>
  <c r="M271" i="4" s="1"/>
  <c r="K263" i="4"/>
  <c r="J263" i="4"/>
  <c r="I263" i="4"/>
  <c r="L263" i="4" s="1"/>
  <c r="K255" i="4"/>
  <c r="J255" i="4"/>
  <c r="I255" i="4"/>
  <c r="L255" i="4" s="1"/>
  <c r="K247" i="4"/>
  <c r="J247" i="4"/>
  <c r="K239" i="4"/>
  <c r="J239" i="4"/>
  <c r="I239" i="4"/>
  <c r="L239" i="4" s="1"/>
  <c r="I366" i="4"/>
  <c r="L366" i="4" s="1"/>
  <c r="I398" i="4"/>
  <c r="L398" i="4" s="1"/>
  <c r="I430" i="4"/>
  <c r="L430" i="4" s="1"/>
  <c r="I462" i="4"/>
  <c r="L462" i="4" s="1"/>
  <c r="I494" i="4"/>
  <c r="L494" i="4" s="1"/>
  <c r="I526" i="4"/>
  <c r="L526" i="4" s="1"/>
  <c r="I558" i="4"/>
  <c r="L558" i="4" s="1"/>
  <c r="I590" i="4"/>
  <c r="L590" i="4" s="1"/>
  <c r="I267" i="4"/>
  <c r="L267" i="4" s="1"/>
  <c r="I339" i="4"/>
  <c r="L339" i="4" s="1"/>
  <c r="I382" i="4"/>
  <c r="L382" i="4" s="1"/>
  <c r="I438" i="4"/>
  <c r="L438" i="4" s="1"/>
  <c r="I510" i="4"/>
  <c r="L510" i="4" s="1"/>
  <c r="I566" i="4"/>
  <c r="L566" i="4" s="1"/>
  <c r="I268" i="4"/>
  <c r="L268" i="4" s="1"/>
  <c r="I283" i="4"/>
  <c r="L283" i="4" s="1"/>
  <c r="I340" i="4"/>
  <c r="L340" i="4" s="1"/>
  <c r="I355" i="4"/>
  <c r="L355" i="4" s="1"/>
  <c r="I369" i="4"/>
  <c r="L369" i="4" s="1"/>
  <c r="I412" i="4"/>
  <c r="L412" i="4" s="1"/>
  <c r="I454" i="4"/>
  <c r="L454" i="4" s="1"/>
  <c r="I497" i="4"/>
  <c r="L497" i="4" s="1"/>
  <c r="I540" i="4"/>
  <c r="L540" i="4" s="1"/>
  <c r="I582" i="4"/>
  <c r="L582" i="4" s="1"/>
  <c r="I598" i="4"/>
  <c r="L598" i="4" s="1"/>
  <c r="I315" i="4"/>
  <c r="L315" i="4" s="1"/>
  <c r="I358" i="4"/>
  <c r="L358" i="4" s="1"/>
  <c r="I387" i="4"/>
  <c r="L387" i="4" s="1"/>
  <c r="I486" i="4"/>
  <c r="L486" i="4" s="1"/>
  <c r="I243" i="4"/>
  <c r="L243" i="4" s="1"/>
  <c r="I308" i="4"/>
  <c r="L308" i="4" s="1"/>
  <c r="I332" i="4"/>
  <c r="L332" i="4" s="1"/>
  <c r="I379" i="4"/>
  <c r="L379" i="4" s="1"/>
  <c r="I404" i="4"/>
  <c r="L404" i="4" s="1"/>
  <c r="I422" i="4"/>
  <c r="L422" i="4" s="1"/>
  <c r="I470" i="4"/>
  <c r="L470" i="4" s="1"/>
  <c r="I492" i="4"/>
  <c r="L492" i="4" s="1"/>
  <c r="I561" i="4"/>
  <c r="L561" i="4" s="1"/>
  <c r="I585" i="4"/>
  <c r="L585" i="4" s="1"/>
  <c r="I238" i="4"/>
  <c r="L238" i="4" s="1"/>
  <c r="I361" i="4"/>
  <c r="L361" i="4" s="1"/>
  <c r="I380" i="4"/>
  <c r="L380" i="4" s="1"/>
  <c r="I428" i="4"/>
  <c r="L428" i="4" s="1"/>
  <c r="I449" i="4"/>
  <c r="L449" i="4" s="1"/>
  <c r="I518" i="4"/>
  <c r="L518" i="4" s="1"/>
  <c r="I542" i="4"/>
  <c r="L542" i="4" s="1"/>
  <c r="I564" i="4"/>
  <c r="L564" i="4" s="1"/>
  <c r="I588" i="4"/>
  <c r="L588" i="4" s="1"/>
  <c r="I609" i="4"/>
  <c r="L609" i="4" s="1"/>
  <c r="I275" i="4"/>
  <c r="L275" i="4" s="1"/>
  <c r="I364" i="4"/>
  <c r="L364" i="4" s="1"/>
  <c r="I433" i="4"/>
  <c r="L433" i="4" s="1"/>
  <c r="I457" i="4"/>
  <c r="L457" i="4" s="1"/>
  <c r="I478" i="4"/>
  <c r="L478" i="4" s="1"/>
  <c r="I502" i="4"/>
  <c r="L502" i="4" s="1"/>
  <c r="I347" i="4"/>
  <c r="L347" i="4" s="1"/>
  <c r="I372" i="4"/>
  <c r="L372" i="4" s="1"/>
  <c r="I393" i="4"/>
  <c r="L393" i="4" s="1"/>
  <c r="I417" i="4"/>
  <c r="L417" i="4" s="1"/>
  <c r="I532" i="4"/>
  <c r="L532" i="4" s="1"/>
  <c r="I550" i="4"/>
  <c r="L550" i="4" s="1"/>
  <c r="I565" i="4"/>
  <c r="L565" i="4" s="1"/>
  <c r="I521" i="4"/>
  <c r="L521" i="4" s="1"/>
  <c r="I476" i="4"/>
  <c r="L476" i="4" s="1"/>
  <c r="I432" i="4"/>
  <c r="L432" i="4" s="1"/>
  <c r="I385" i="4"/>
  <c r="L385" i="4" s="1"/>
  <c r="I336" i="4"/>
  <c r="L336" i="4" s="1"/>
  <c r="I292" i="4"/>
  <c r="L292" i="4" s="1"/>
  <c r="I247" i="4"/>
  <c r="L247" i="4" s="1"/>
  <c r="M480" i="4"/>
  <c r="K611" i="4"/>
  <c r="M283" i="4"/>
  <c r="J608" i="4"/>
  <c r="M608" i="4" s="1"/>
  <c r="J511" i="4"/>
  <c r="M449" i="4"/>
  <c r="J351" i="4"/>
  <c r="K565" i="4"/>
  <c r="K335" i="4"/>
  <c r="J571" i="4"/>
  <c r="K571" i="4"/>
  <c r="I571" i="4"/>
  <c r="L571" i="4" s="1"/>
  <c r="J531" i="4"/>
  <c r="I531" i="4"/>
  <c r="L531" i="4" s="1"/>
  <c r="K531" i="4"/>
  <c r="J499" i="4"/>
  <c r="I499" i="4"/>
  <c r="L499" i="4" s="1"/>
  <c r="K499" i="4"/>
  <c r="K467" i="4"/>
  <c r="J467" i="4"/>
  <c r="I467" i="4"/>
  <c r="L467" i="4" s="1"/>
  <c r="K443" i="4"/>
  <c r="J443" i="4"/>
  <c r="J411" i="4"/>
  <c r="K411" i="4"/>
  <c r="I411" i="4"/>
  <c r="L411" i="4" s="1"/>
  <c r="K605" i="4"/>
  <c r="J605" i="4"/>
  <c r="M605" i="4" s="1"/>
  <c r="K597" i="4"/>
  <c r="J597" i="4"/>
  <c r="I597" i="4"/>
  <c r="L597" i="4" s="1"/>
  <c r="J589" i="4"/>
  <c r="M589" i="4" s="1"/>
  <c r="K589" i="4"/>
  <c r="I581" i="4"/>
  <c r="L581" i="4" s="1"/>
  <c r="K581" i="4"/>
  <c r="J581" i="4"/>
  <c r="I573" i="4"/>
  <c r="L573" i="4" s="1"/>
  <c r="K573" i="4"/>
  <c r="J573" i="4"/>
  <c r="K557" i="4"/>
  <c r="J557" i="4"/>
  <c r="I557" i="4"/>
  <c r="L557" i="4" s="1"/>
  <c r="K549" i="4"/>
  <c r="J549" i="4"/>
  <c r="M549" i="4" s="1"/>
  <c r="K541" i="4"/>
  <c r="I541" i="4"/>
  <c r="L541" i="4" s="1"/>
  <c r="J541" i="4"/>
  <c r="J525" i="4"/>
  <c r="I525" i="4"/>
  <c r="L525" i="4" s="1"/>
  <c r="K525" i="4"/>
  <c r="K517" i="4"/>
  <c r="J517" i="4"/>
  <c r="I517" i="4"/>
  <c r="L517" i="4" s="1"/>
  <c r="K509" i="4"/>
  <c r="I509" i="4"/>
  <c r="L509" i="4" s="1"/>
  <c r="J509" i="4"/>
  <c r="K501" i="4"/>
  <c r="I501" i="4"/>
  <c r="L501" i="4" s="1"/>
  <c r="M421" i="4"/>
  <c r="I389" i="4"/>
  <c r="L389" i="4" s="1"/>
  <c r="I341" i="4"/>
  <c r="L341" i="4" s="1"/>
  <c r="I277" i="4"/>
  <c r="L277" i="4" s="1"/>
  <c r="I245" i="4"/>
  <c r="L245" i="4" s="1"/>
  <c r="I604" i="4"/>
  <c r="L604" i="4" s="1"/>
  <c r="I556" i="4"/>
  <c r="L556" i="4" s="1"/>
  <c r="I508" i="4"/>
  <c r="L508" i="4" s="1"/>
  <c r="I464" i="4"/>
  <c r="L464" i="4" s="1"/>
  <c r="I419" i="4"/>
  <c r="L419" i="4" s="1"/>
  <c r="I374" i="4"/>
  <c r="L374" i="4" s="1"/>
  <c r="I328" i="4"/>
  <c r="L328" i="4" s="1"/>
  <c r="I279" i="4"/>
  <c r="L279" i="4" s="1"/>
  <c r="I593" i="4"/>
  <c r="L593" i="4" s="1"/>
  <c r="J607" i="4"/>
  <c r="M607" i="4" s="1"/>
  <c r="J439" i="4"/>
  <c r="J383" i="4"/>
  <c r="M317" i="4"/>
  <c r="K563" i="4"/>
  <c r="J610" i="4"/>
  <c r="I610" i="4"/>
  <c r="L610" i="4" s="1"/>
  <c r="K610" i="4"/>
  <c r="I602" i="4"/>
  <c r="L602" i="4" s="1"/>
  <c r="J602" i="4"/>
  <c r="K594" i="4"/>
  <c r="I586" i="4"/>
  <c r="L586" i="4" s="1"/>
  <c r="I578" i="4"/>
  <c r="L578" i="4" s="1"/>
  <c r="J578" i="4"/>
  <c r="K578" i="4"/>
  <c r="K570" i="4"/>
  <c r="I570" i="4"/>
  <c r="L570" i="4" s="1"/>
  <c r="J570" i="4"/>
  <c r="I562" i="4"/>
  <c r="L562" i="4" s="1"/>
  <c r="K562" i="4"/>
  <c r="I554" i="4"/>
  <c r="L554" i="4" s="1"/>
  <c r="J554" i="4"/>
  <c r="I546" i="4"/>
  <c r="L546" i="4" s="1"/>
  <c r="K546" i="4"/>
  <c r="J546" i="4"/>
  <c r="M546" i="4" s="1"/>
  <c r="I538" i="4"/>
  <c r="L538" i="4" s="1"/>
  <c r="K538" i="4"/>
  <c r="K530" i="4"/>
  <c r="I530" i="4"/>
  <c r="L530" i="4" s="1"/>
  <c r="I522" i="4"/>
  <c r="L522" i="4" s="1"/>
  <c r="K514" i="4"/>
  <c r="I514" i="4"/>
  <c r="L514" i="4" s="1"/>
  <c r="J514" i="4"/>
  <c r="I506" i="4"/>
  <c r="L506" i="4" s="1"/>
  <c r="K506" i="4"/>
  <c r="I498" i="4"/>
  <c r="L498" i="4" s="1"/>
  <c r="K498" i="4"/>
  <c r="J498" i="4"/>
  <c r="I490" i="4"/>
  <c r="L490" i="4" s="1"/>
  <c r="K490" i="4"/>
  <c r="K482" i="4"/>
  <c r="I482" i="4"/>
  <c r="L482" i="4" s="1"/>
  <c r="J482" i="4"/>
  <c r="I474" i="4"/>
  <c r="L474" i="4" s="1"/>
  <c r="J474" i="4"/>
  <c r="I466" i="4"/>
  <c r="L466" i="4" s="1"/>
  <c r="I458" i="4"/>
  <c r="L458" i="4" s="1"/>
  <c r="K450" i="4"/>
  <c r="I450" i="4"/>
  <c r="L450" i="4" s="1"/>
  <c r="J450" i="4"/>
  <c r="I442" i="4"/>
  <c r="L442" i="4" s="1"/>
  <c r="J442" i="4"/>
  <c r="I434" i="4"/>
  <c r="L434" i="4" s="1"/>
  <c r="K434" i="4"/>
  <c r="I426" i="4"/>
  <c r="L426" i="4" s="1"/>
  <c r="K426" i="4"/>
  <c r="J426" i="4"/>
  <c r="K418" i="4"/>
  <c r="I418" i="4"/>
  <c r="L418" i="4" s="1"/>
  <c r="J418" i="4"/>
  <c r="I410" i="4"/>
  <c r="L410" i="4" s="1"/>
  <c r="K410" i="4"/>
  <c r="I402" i="4"/>
  <c r="L402" i="4" s="1"/>
  <c r="K394" i="4"/>
  <c r="I394" i="4"/>
  <c r="L394" i="4" s="1"/>
  <c r="J394" i="4"/>
  <c r="K386" i="4"/>
  <c r="I386" i="4"/>
  <c r="L386" i="4" s="1"/>
  <c r="J386" i="4"/>
  <c r="I378" i="4"/>
  <c r="L378" i="4" s="1"/>
  <c r="K370" i="4"/>
  <c r="I370" i="4"/>
  <c r="L370" i="4" s="1"/>
  <c r="J370" i="4"/>
  <c r="K362" i="4"/>
  <c r="I362" i="4"/>
  <c r="L362" i="4" s="1"/>
  <c r="K354" i="4"/>
  <c r="I354" i="4"/>
  <c r="L354" i="4" s="1"/>
  <c r="J354" i="4"/>
  <c r="K346" i="4"/>
  <c r="J346" i="4"/>
  <c r="M346" i="4" s="1"/>
  <c r="K338" i="4"/>
  <c r="I338" i="4"/>
  <c r="L338" i="4" s="1"/>
  <c r="J338" i="4"/>
  <c r="J330" i="4"/>
  <c r="K330" i="4"/>
  <c r="I330" i="4"/>
  <c r="L330" i="4" s="1"/>
  <c r="K322" i="4"/>
  <c r="J322" i="4"/>
  <c r="J306" i="4"/>
  <c r="I306" i="4"/>
  <c r="L306" i="4" s="1"/>
  <c r="K298" i="4"/>
  <c r="I298" i="4"/>
  <c r="L298" i="4" s="1"/>
  <c r="J290" i="4"/>
  <c r="I282" i="4"/>
  <c r="L282" i="4" s="1"/>
  <c r="J282" i="4"/>
  <c r="K274" i="4"/>
  <c r="I274" i="4"/>
  <c r="L274" i="4" s="1"/>
  <c r="K266" i="4"/>
  <c r="J266" i="4"/>
  <c r="K258" i="4"/>
  <c r="I258" i="4"/>
  <c r="L258" i="4" s="1"/>
  <c r="K250" i="4"/>
  <c r="J250" i="4"/>
  <c r="J242" i="4"/>
  <c r="I242" i="4"/>
  <c r="L242" i="4" s="1"/>
  <c r="I576" i="4"/>
  <c r="L576" i="4" s="1"/>
  <c r="I322" i="4"/>
  <c r="L322" i="4" s="1"/>
  <c r="J562" i="4"/>
  <c r="J538" i="4"/>
  <c r="J434" i="4"/>
  <c r="J362" i="4"/>
  <c r="K586" i="4"/>
  <c r="K408" i="4"/>
  <c r="K336" i="4"/>
  <c r="K306" i="4"/>
  <c r="J568" i="4"/>
  <c r="K568" i="4"/>
  <c r="I568" i="4"/>
  <c r="L568" i="4" s="1"/>
  <c r="K560" i="4"/>
  <c r="J560" i="4"/>
  <c r="M560" i="4" s="1"/>
  <c r="K552" i="4"/>
  <c r="I552" i="4"/>
  <c r="L552" i="4" s="1"/>
  <c r="K544" i="4"/>
  <c r="I544" i="4"/>
  <c r="L544" i="4" s="1"/>
  <c r="J536" i="4"/>
  <c r="K536" i="4"/>
  <c r="J528" i="4"/>
  <c r="M528" i="4" s="1"/>
  <c r="K520" i="4"/>
  <c r="I520" i="4"/>
  <c r="L520" i="4" s="1"/>
  <c r="K512" i="4"/>
  <c r="J512" i="4"/>
  <c r="I512" i="4"/>
  <c r="L512" i="4" s="1"/>
  <c r="K504" i="4"/>
  <c r="J504" i="4"/>
  <c r="M504" i="4" s="1"/>
  <c r="K496" i="4"/>
  <c r="I496" i="4"/>
  <c r="L496" i="4" s="1"/>
  <c r="I488" i="4"/>
  <c r="L488" i="4" s="1"/>
  <c r="K472" i="4"/>
  <c r="J472" i="4"/>
  <c r="I472" i="4"/>
  <c r="L472" i="4" s="1"/>
  <c r="I456" i="4"/>
  <c r="L456" i="4" s="1"/>
  <c r="J456" i="4"/>
  <c r="K456" i="4"/>
  <c r="J440" i="4"/>
  <c r="I440" i="4"/>
  <c r="L440" i="4" s="1"/>
  <c r="K440" i="4"/>
  <c r="K432" i="4"/>
  <c r="J432" i="4"/>
  <c r="M432" i="4" s="1"/>
  <c r="I424" i="4"/>
  <c r="L424" i="4" s="1"/>
  <c r="J424" i="4"/>
  <c r="K416" i="4"/>
  <c r="I416" i="4"/>
  <c r="L416" i="4" s="1"/>
  <c r="J400" i="4"/>
  <c r="M400" i="4" s="1"/>
  <c r="I392" i="4"/>
  <c r="L392" i="4" s="1"/>
  <c r="J384" i="4"/>
  <c r="I384" i="4"/>
  <c r="L384" i="4" s="1"/>
  <c r="J376" i="4"/>
  <c r="M376" i="4" s="1"/>
  <c r="K376" i="4"/>
  <c r="I368" i="4"/>
  <c r="L368" i="4" s="1"/>
  <c r="K368" i="4"/>
  <c r="I360" i="4"/>
  <c r="L360" i="4" s="1"/>
  <c r="K360" i="4"/>
  <c r="J352" i="4"/>
  <c r="M352" i="4" s="1"/>
  <c r="K352" i="4"/>
  <c r="J344" i="4"/>
  <c r="I344" i="4"/>
  <c r="L344" i="4" s="1"/>
  <c r="K344" i="4"/>
  <c r="K320" i="4"/>
  <c r="J320" i="4"/>
  <c r="M320" i="4" s="1"/>
  <c r="I312" i="4"/>
  <c r="L312" i="4" s="1"/>
  <c r="J312" i="4"/>
  <c r="J304" i="4"/>
  <c r="M304" i="4" s="1"/>
  <c r="K304" i="4"/>
  <c r="K296" i="4"/>
  <c r="J296" i="4"/>
  <c r="I296" i="4"/>
  <c r="L296" i="4" s="1"/>
  <c r="K288" i="4"/>
  <c r="J288" i="4"/>
  <c r="I280" i="4"/>
  <c r="L280" i="4" s="1"/>
  <c r="K280" i="4"/>
  <c r="J272" i="4"/>
  <c r="I272" i="4"/>
  <c r="L272" i="4" s="1"/>
  <c r="K256" i="4"/>
  <c r="J256" i="4"/>
  <c r="M256" i="4" s="1"/>
  <c r="K248" i="4"/>
  <c r="I248" i="4"/>
  <c r="L248" i="4" s="1"/>
  <c r="K240" i="4"/>
  <c r="I240" i="4"/>
  <c r="L240" i="4" s="1"/>
  <c r="I408" i="4"/>
  <c r="L408" i="4" s="1"/>
  <c r="I293" i="4"/>
  <c r="L293" i="4" s="1"/>
  <c r="I250" i="4"/>
  <c r="L250" i="4" s="1"/>
  <c r="M577" i="4"/>
  <c r="J405" i="4"/>
  <c r="J378" i="4"/>
  <c r="J280" i="4"/>
  <c r="K554" i="4"/>
  <c r="K480" i="4"/>
  <c r="K442" i="4"/>
  <c r="K402" i="4"/>
  <c r="K242" i="4"/>
  <c r="I405" i="4"/>
  <c r="L405" i="4" s="1"/>
  <c r="I314" i="4"/>
  <c r="L314" i="4" s="1"/>
  <c r="I290" i="4"/>
  <c r="L290" i="4" s="1"/>
  <c r="I266" i="4"/>
  <c r="L266" i="4" s="1"/>
  <c r="J552" i="4"/>
  <c r="M552" i="4" s="1"/>
  <c r="J530" i="4"/>
  <c r="M530" i="4" s="1"/>
  <c r="J490" i="4"/>
  <c r="J466" i="4"/>
  <c r="M466" i="4" s="1"/>
  <c r="J448" i="4"/>
  <c r="J248" i="4"/>
  <c r="K392" i="4"/>
  <c r="K282" i="4"/>
  <c r="J493" i="4"/>
  <c r="K493" i="4"/>
  <c r="J485" i="4"/>
  <c r="M485" i="4" s="1"/>
  <c r="I477" i="4"/>
  <c r="L477" i="4" s="1"/>
  <c r="K477" i="4"/>
  <c r="K469" i="4"/>
  <c r="J469" i="4"/>
  <c r="I469" i="4"/>
  <c r="L469" i="4" s="1"/>
  <c r="J461" i="4"/>
  <c r="M461" i="4" s="1"/>
  <c r="K461" i="4"/>
  <c r="K453" i="4"/>
  <c r="I453" i="4"/>
  <c r="L453" i="4" s="1"/>
  <c r="I445" i="4"/>
  <c r="L445" i="4" s="1"/>
  <c r="K437" i="4"/>
  <c r="J437" i="4"/>
  <c r="M437" i="4" s="1"/>
  <c r="J429" i="4"/>
  <c r="I429" i="4"/>
  <c r="L429" i="4" s="1"/>
  <c r="K421" i="4"/>
  <c r="I413" i="4"/>
  <c r="L413" i="4" s="1"/>
  <c r="J413" i="4"/>
  <c r="K413" i="4"/>
  <c r="J397" i="4"/>
  <c r="I397" i="4"/>
  <c r="L397" i="4" s="1"/>
  <c r="K397" i="4"/>
  <c r="K389" i="4"/>
  <c r="J389" i="4"/>
  <c r="M389" i="4" s="1"/>
  <c r="K381" i="4"/>
  <c r="I381" i="4"/>
  <c r="L381" i="4" s="1"/>
  <c r="J381" i="4"/>
  <c r="K373" i="4"/>
  <c r="I373" i="4"/>
  <c r="L373" i="4" s="1"/>
  <c r="M365" i="4"/>
  <c r="K357" i="4"/>
  <c r="J357" i="4"/>
  <c r="K349" i="4"/>
  <c r="I349" i="4"/>
  <c r="L349" i="4" s="1"/>
  <c r="J341" i="4"/>
  <c r="M341" i="4" s="1"/>
  <c r="K333" i="4"/>
  <c r="J333" i="4"/>
  <c r="I333" i="4"/>
  <c r="L333" i="4" s="1"/>
  <c r="K325" i="4"/>
  <c r="J325" i="4"/>
  <c r="I325" i="4"/>
  <c r="L325" i="4" s="1"/>
  <c r="K317" i="4"/>
  <c r="J309" i="4"/>
  <c r="I309" i="4"/>
  <c r="L309" i="4" s="1"/>
  <c r="K309" i="4"/>
  <c r="K301" i="4"/>
  <c r="I301" i="4"/>
  <c r="L301" i="4" s="1"/>
  <c r="J293" i="4"/>
  <c r="K285" i="4"/>
  <c r="K277" i="4"/>
  <c r="J277" i="4"/>
  <c r="M277" i="4" s="1"/>
  <c r="J269" i="4"/>
  <c r="K269" i="4"/>
  <c r="I269" i="4"/>
  <c r="L269" i="4" s="1"/>
  <c r="J261" i="4"/>
  <c r="M261" i="4" s="1"/>
  <c r="I253" i="4"/>
  <c r="L253" i="4" s="1"/>
  <c r="K245" i="4"/>
  <c r="J245" i="4"/>
  <c r="I536" i="4"/>
  <c r="L536" i="4" s="1"/>
  <c r="I448" i="4"/>
  <c r="L448" i="4" s="1"/>
  <c r="I357" i="4"/>
  <c r="L357" i="4" s="1"/>
  <c r="I288" i="4"/>
  <c r="L288" i="4" s="1"/>
  <c r="I264" i="4"/>
  <c r="L264" i="4" s="1"/>
  <c r="M609" i="4"/>
  <c r="J506" i="4"/>
  <c r="M506" i="4" s="1"/>
  <c r="J488" i="4"/>
  <c r="M488" i="4" s="1"/>
  <c r="J464" i="4"/>
  <c r="M464" i="4" s="1"/>
  <c r="J445" i="4"/>
  <c r="J298" i="4"/>
  <c r="M298" i="4" s="1"/>
  <c r="K466" i="4"/>
  <c r="K424" i="4"/>
  <c r="K384" i="4"/>
  <c r="K272" i="4"/>
  <c r="M604" i="4"/>
  <c r="K596" i="4"/>
  <c r="I596" i="4"/>
  <c r="L596" i="4" s="1"/>
  <c r="I580" i="4"/>
  <c r="L580" i="4" s="1"/>
  <c r="K572" i="4"/>
  <c r="J572" i="4"/>
  <c r="I548" i="4"/>
  <c r="L548" i="4" s="1"/>
  <c r="K540" i="4"/>
  <c r="J540" i="4"/>
  <c r="K516" i="4"/>
  <c r="I516" i="4"/>
  <c r="L516" i="4" s="1"/>
  <c r="K508" i="4"/>
  <c r="J508" i="4"/>
  <c r="M508" i="4" s="1"/>
  <c r="K484" i="4"/>
  <c r="I484" i="4"/>
  <c r="L484" i="4" s="1"/>
  <c r="K476" i="4"/>
  <c r="J476" i="4"/>
  <c r="I452" i="4"/>
  <c r="L452" i="4" s="1"/>
  <c r="K444" i="4"/>
  <c r="J444" i="4"/>
  <c r="I420" i="4"/>
  <c r="L420" i="4" s="1"/>
  <c r="K412" i="4"/>
  <c r="J412" i="4"/>
  <c r="M412" i="4" s="1"/>
  <c r="I388" i="4"/>
  <c r="L388" i="4" s="1"/>
  <c r="K356" i="4"/>
  <c r="I356" i="4"/>
  <c r="L356" i="4" s="1"/>
  <c r="K340" i="4"/>
  <c r="K332" i="4"/>
  <c r="J332" i="4"/>
  <c r="M332" i="4" s="1"/>
  <c r="J324" i="4"/>
  <c r="K324" i="4"/>
  <c r="I316" i="4"/>
  <c r="L316" i="4" s="1"/>
  <c r="K308" i="4"/>
  <c r="J308" i="4"/>
  <c r="M308" i="4" s="1"/>
  <c r="K300" i="4"/>
  <c r="J300" i="4"/>
  <c r="K292" i="4"/>
  <c r="K284" i="4"/>
  <c r="J284" i="4"/>
  <c r="I284" i="4"/>
  <c r="L284" i="4" s="1"/>
  <c r="M276" i="4"/>
  <c r="K260" i="4"/>
  <c r="J260" i="4"/>
  <c r="M260" i="4" s="1"/>
  <c r="K252" i="4"/>
  <c r="J252" i="4"/>
  <c r="I252" i="4"/>
  <c r="L252" i="4" s="1"/>
  <c r="I601" i="4"/>
  <c r="L601" i="4" s="1"/>
  <c r="I572" i="4"/>
  <c r="L572" i="4" s="1"/>
  <c r="I529" i="4"/>
  <c r="L529" i="4" s="1"/>
  <c r="I444" i="4"/>
  <c r="L444" i="4" s="1"/>
  <c r="I300" i="4"/>
  <c r="L300" i="4" s="1"/>
  <c r="I244" i="4"/>
  <c r="L244" i="4" s="1"/>
  <c r="J588" i="4"/>
  <c r="M588" i="4" s="1"/>
  <c r="J532" i="4"/>
  <c r="M532" i="4" s="1"/>
  <c r="J489" i="4"/>
  <c r="J460" i="4"/>
  <c r="M460" i="4" s="1"/>
  <c r="J417" i="4"/>
  <c r="J404" i="4"/>
  <c r="M404" i="4" s="1"/>
  <c r="J361" i="4"/>
  <c r="M361" i="4" s="1"/>
  <c r="J316" i="4"/>
  <c r="M316" i="4" s="1"/>
  <c r="M299" i="4"/>
  <c r="M267" i="4"/>
  <c r="K593" i="4"/>
  <c r="M585" i="4"/>
  <c r="M513" i="4"/>
  <c r="M457" i="4"/>
  <c r="M428" i="4"/>
  <c r="M385" i="4"/>
  <c r="M372" i="4"/>
  <c r="M593" i="4"/>
  <c r="I569" i="4"/>
  <c r="L569" i="4" s="1"/>
  <c r="K561" i="4"/>
  <c r="J561" i="4"/>
  <c r="M561" i="4" s="1"/>
  <c r="K537" i="4"/>
  <c r="I537" i="4"/>
  <c r="L537" i="4" s="1"/>
  <c r="K505" i="4"/>
  <c r="I505" i="4"/>
  <c r="L505" i="4" s="1"/>
  <c r="K497" i="4"/>
  <c r="J497" i="4"/>
  <c r="M497" i="4" s="1"/>
  <c r="K473" i="4"/>
  <c r="I473" i="4"/>
  <c r="L473" i="4" s="1"/>
  <c r="K465" i="4"/>
  <c r="J465" i="4"/>
  <c r="M465" i="4" s="1"/>
  <c r="K441" i="4"/>
  <c r="I441" i="4"/>
  <c r="L441" i="4" s="1"/>
  <c r="K433" i="4"/>
  <c r="J433" i="4"/>
  <c r="M433" i="4" s="1"/>
  <c r="K409" i="4"/>
  <c r="I409" i="4"/>
  <c r="L409" i="4" s="1"/>
  <c r="K401" i="4"/>
  <c r="J401" i="4"/>
  <c r="M401" i="4" s="1"/>
  <c r="K377" i="4"/>
  <c r="I377" i="4"/>
  <c r="L377" i="4" s="1"/>
  <c r="K369" i="4"/>
  <c r="J369" i="4"/>
  <c r="M369" i="4" s="1"/>
  <c r="K353" i="4"/>
  <c r="K345" i="4"/>
  <c r="I345" i="4"/>
  <c r="L345" i="4" s="1"/>
  <c r="K337" i="4"/>
  <c r="J337" i="4"/>
  <c r="I337" i="4"/>
  <c r="L337" i="4" s="1"/>
  <c r="K329" i="4"/>
  <c r="J329" i="4"/>
  <c r="I329" i="4"/>
  <c r="L329" i="4" s="1"/>
  <c r="K321" i="4"/>
  <c r="J321" i="4"/>
  <c r="I321" i="4"/>
  <c r="L321" i="4" s="1"/>
  <c r="K313" i="4"/>
  <c r="J313" i="4"/>
  <c r="I313" i="4"/>
  <c r="L313" i="4" s="1"/>
  <c r="K305" i="4"/>
  <c r="J305" i="4"/>
  <c r="I305" i="4"/>
  <c r="L305" i="4" s="1"/>
  <c r="K297" i="4"/>
  <c r="J297" i="4"/>
  <c r="I297" i="4"/>
  <c r="L297" i="4" s="1"/>
  <c r="K289" i="4"/>
  <c r="J289" i="4"/>
  <c r="I289" i="4"/>
  <c r="L289" i="4" s="1"/>
  <c r="J281" i="4"/>
  <c r="K281" i="4"/>
  <c r="I281" i="4"/>
  <c r="L281" i="4" s="1"/>
  <c r="K273" i="4"/>
  <c r="J273" i="4"/>
  <c r="I273" i="4"/>
  <c r="L273" i="4" s="1"/>
  <c r="J265" i="4"/>
  <c r="K265" i="4"/>
  <c r="I265" i="4"/>
  <c r="L265" i="4" s="1"/>
  <c r="J257" i="4"/>
  <c r="I257" i="4"/>
  <c r="L257" i="4" s="1"/>
  <c r="K257" i="4"/>
  <c r="J249" i="4"/>
  <c r="K249" i="4"/>
  <c r="I249" i="4"/>
  <c r="L249" i="4" s="1"/>
  <c r="K241" i="4"/>
  <c r="J241" i="4"/>
  <c r="I241" i="4"/>
  <c r="L241" i="4" s="1"/>
  <c r="I553" i="4"/>
  <c r="L553" i="4" s="1"/>
  <c r="I524" i="4"/>
  <c r="L524" i="4" s="1"/>
  <c r="I481" i="4"/>
  <c r="L481" i="4" s="1"/>
  <c r="I425" i="4"/>
  <c r="L425" i="4" s="1"/>
  <c r="I396" i="4"/>
  <c r="L396" i="4" s="1"/>
  <c r="I353" i="4"/>
  <c r="L353" i="4" s="1"/>
  <c r="I324" i="4"/>
  <c r="L324" i="4" s="1"/>
  <c r="I348" i="4"/>
  <c r="L348" i="4" s="1"/>
  <c r="J569" i="4"/>
  <c r="J484" i="4"/>
  <c r="M484" i="4" s="1"/>
  <c r="J441" i="4"/>
  <c r="M441" i="4" s="1"/>
  <c r="J356" i="4"/>
  <c r="J292" i="4"/>
  <c r="M292" i="4" s="1"/>
  <c r="K604" i="4"/>
  <c r="K452" i="4"/>
  <c r="K388" i="4"/>
  <c r="K276" i="4"/>
  <c r="M243" i="4"/>
  <c r="K606" i="4"/>
  <c r="J606" i="4"/>
  <c r="M598" i="4"/>
  <c r="M590" i="4"/>
  <c r="M582" i="4"/>
  <c r="M574" i="4"/>
  <c r="K566" i="4"/>
  <c r="J566" i="4"/>
  <c r="M566" i="4" s="1"/>
  <c r="M558" i="4"/>
  <c r="K550" i="4"/>
  <c r="J550" i="4"/>
  <c r="K542" i="4"/>
  <c r="J542" i="4"/>
  <c r="M542" i="4" s="1"/>
  <c r="K534" i="4"/>
  <c r="J534" i="4"/>
  <c r="M534" i="4" s="1"/>
  <c r="K526" i="4"/>
  <c r="J526" i="4"/>
  <c r="M526" i="4" s="1"/>
  <c r="K518" i="4"/>
  <c r="J518" i="4"/>
  <c r="K510" i="4"/>
  <c r="J510" i="4"/>
  <c r="M510" i="4" s="1"/>
  <c r="K502" i="4"/>
  <c r="J502" i="4"/>
  <c r="M502" i="4" s="1"/>
  <c r="K494" i="4"/>
  <c r="J494" i="4"/>
  <c r="M494" i="4" s="1"/>
  <c r="K486" i="4"/>
  <c r="J486" i="4"/>
  <c r="K478" i="4"/>
  <c r="J478" i="4"/>
  <c r="K470" i="4"/>
  <c r="J470" i="4"/>
  <c r="M470" i="4" s="1"/>
  <c r="K462" i="4"/>
  <c r="J462" i="4"/>
  <c r="K454" i="4"/>
  <c r="J454" i="4"/>
  <c r="K446" i="4"/>
  <c r="J446" i="4"/>
  <c r="M446" i="4" s="1"/>
  <c r="K438" i="4"/>
  <c r="J438" i="4"/>
  <c r="M438" i="4" s="1"/>
  <c r="K430" i="4"/>
  <c r="J430" i="4"/>
  <c r="M430" i="4" s="1"/>
  <c r="K422" i="4"/>
  <c r="J422" i="4"/>
  <c r="K414" i="4"/>
  <c r="J414" i="4"/>
  <c r="M414" i="4" s="1"/>
  <c r="K406" i="4"/>
  <c r="J406" i="4"/>
  <c r="M406" i="4" s="1"/>
  <c r="K398" i="4"/>
  <c r="J398" i="4"/>
  <c r="K390" i="4"/>
  <c r="J390" i="4"/>
  <c r="K382" i="4"/>
  <c r="J382" i="4"/>
  <c r="M382" i="4" s="1"/>
  <c r="K374" i="4"/>
  <c r="J374" i="4"/>
  <c r="M374" i="4" s="1"/>
  <c r="K366" i="4"/>
  <c r="J366" i="4"/>
  <c r="M366" i="4" s="1"/>
  <c r="K358" i="4"/>
  <c r="J358" i="4"/>
  <c r="K350" i="4"/>
  <c r="J350" i="4"/>
  <c r="M350" i="4" s="1"/>
  <c r="K342" i="4"/>
  <c r="I342" i="4"/>
  <c r="L342" i="4" s="1"/>
  <c r="J342" i="4"/>
  <c r="K334" i="4"/>
  <c r="I334" i="4"/>
  <c r="L334" i="4" s="1"/>
  <c r="K326" i="4"/>
  <c r="I326" i="4"/>
  <c r="L326" i="4" s="1"/>
  <c r="K318" i="4"/>
  <c r="I318" i="4"/>
  <c r="L318" i="4" s="1"/>
  <c r="K310" i="4"/>
  <c r="I310" i="4"/>
  <c r="L310" i="4" s="1"/>
  <c r="K302" i="4"/>
  <c r="J302" i="4"/>
  <c r="I302" i="4"/>
  <c r="L302" i="4" s="1"/>
  <c r="K294" i="4"/>
  <c r="I294" i="4"/>
  <c r="L294" i="4" s="1"/>
  <c r="I286" i="4"/>
  <c r="L286" i="4" s="1"/>
  <c r="I278" i="4"/>
  <c r="L278" i="4" s="1"/>
  <c r="J278" i="4"/>
  <c r="I270" i="4"/>
  <c r="L270" i="4" s="1"/>
  <c r="I262" i="4"/>
  <c r="L262" i="4" s="1"/>
  <c r="I254" i="4"/>
  <c r="L254" i="4" s="1"/>
  <c r="I246" i="4"/>
  <c r="L246" i="4" s="1"/>
  <c r="M238" i="4"/>
  <c r="I606" i="4"/>
  <c r="L606" i="4" s="1"/>
  <c r="I403" i="4"/>
  <c r="L403" i="4" s="1"/>
  <c r="I371" i="4"/>
  <c r="L371" i="4" s="1"/>
  <c r="K395" i="4"/>
  <c r="K379" i="4"/>
  <c r="K363" i="4"/>
  <c r="K347" i="4"/>
  <c r="K315" i="4"/>
  <c r="M395" i="4"/>
  <c r="J387" i="4"/>
  <c r="M387" i="4" s="1"/>
  <c r="K387" i="4"/>
  <c r="M363" i="4"/>
  <c r="M355" i="4"/>
  <c r="M347" i="4"/>
  <c r="M315" i="4"/>
  <c r="M275" i="4"/>
  <c r="M251" i="4"/>
  <c r="I259" i="4"/>
  <c r="L259" i="4" s="1"/>
  <c r="K286" i="4"/>
  <c r="K278" i="4"/>
  <c r="K270" i="4"/>
  <c r="K262" i="4"/>
  <c r="K254" i="4"/>
  <c r="K246" i="4"/>
  <c r="K238" i="4"/>
  <c r="K291" i="4"/>
  <c r="K283" i="4"/>
  <c r="K275" i="4"/>
  <c r="K267" i="4"/>
  <c r="K259" i="4"/>
  <c r="K251" i="4"/>
  <c r="M515" i="4" l="1"/>
  <c r="M321" i="4"/>
  <c r="M312" i="4"/>
  <c r="M555" i="4"/>
  <c r="M443" i="4"/>
  <c r="M268" i="4"/>
  <c r="M309" i="4"/>
  <c r="M469" i="4"/>
  <c r="M272" i="4"/>
  <c r="M296" i="4"/>
  <c r="M492" i="4"/>
  <c r="M390" i="4"/>
  <c r="M422" i="4"/>
  <c r="M486" i="4"/>
  <c r="M427" i="4"/>
  <c r="M459" i="4"/>
  <c r="M291" i="4"/>
  <c r="M339" i="4"/>
  <c r="M462" i="4"/>
  <c r="M540" i="4"/>
  <c r="M439" i="4"/>
  <c r="M562" i="4"/>
  <c r="M287" i="4"/>
  <c r="M343" i="4"/>
  <c r="M399" i="4"/>
  <c r="M557" i="4"/>
  <c r="M327" i="4"/>
  <c r="M527" i="4"/>
  <c r="M543" i="4"/>
  <c r="M475" i="4"/>
  <c r="M569" i="4"/>
  <c r="M289" i="4"/>
  <c r="M329" i="4"/>
  <c r="M556" i="4"/>
  <c r="M417" i="4"/>
  <c r="M397" i="4"/>
  <c r="M456" i="4"/>
  <c r="M354" i="4"/>
  <c r="M394" i="4"/>
  <c r="M450" i="4"/>
  <c r="M554" i="4"/>
  <c r="M541" i="4"/>
  <c r="M499" i="4"/>
  <c r="M571" i="4"/>
  <c r="M594" i="4"/>
  <c r="M295" i="4"/>
  <c r="M447" i="4"/>
  <c r="M551" i="4"/>
  <c r="M599" i="4"/>
  <c r="M445" i="4"/>
  <c r="M383" i="4"/>
  <c r="M467" i="4"/>
  <c r="M468" i="4"/>
  <c r="M241" i="4"/>
  <c r="M257" i="4"/>
  <c r="M281" i="4"/>
  <c r="M305" i="4"/>
  <c r="M393" i="4"/>
  <c r="M245" i="4"/>
  <c r="M384" i="4"/>
  <c r="M514" i="4"/>
  <c r="M367" i="4"/>
  <c r="M423" i="4"/>
  <c r="M379" i="4"/>
  <c r="M478" i="4"/>
  <c r="M500" i="4"/>
  <c r="M331" i="4"/>
  <c r="M380" i="4"/>
  <c r="M476" i="4"/>
  <c r="M293" i="4"/>
  <c r="M336" i="4"/>
  <c r="M282" i="4"/>
  <c r="M418" i="4"/>
  <c r="M573" i="4"/>
  <c r="M521" i="4"/>
  <c r="M567" i="4"/>
  <c r="M583" i="4"/>
  <c r="M592" i="4"/>
  <c r="M533" i="4"/>
  <c r="M358" i="4"/>
  <c r="M454" i="4"/>
  <c r="M518" i="4"/>
  <c r="M550" i="4"/>
  <c r="M300" i="4"/>
  <c r="M434" i="4"/>
  <c r="M242" i="4"/>
  <c r="M597" i="4"/>
  <c r="M531" i="4"/>
  <c r="M351" i="4"/>
  <c r="M563" i="4"/>
  <c r="M539" i="4"/>
  <c r="M356" i="4"/>
  <c r="M313" i="4"/>
  <c r="M538" i="4"/>
  <c r="M322" i="4"/>
  <c r="M426" i="4"/>
  <c r="M435" i="4"/>
  <c r="M302" i="4"/>
  <c r="M398" i="4"/>
  <c r="M429" i="4"/>
  <c r="M490" i="4"/>
  <c r="M440" i="4"/>
  <c r="M568" i="4"/>
  <c r="M250" i="4"/>
  <c r="M370" i="4"/>
  <c r="M570" i="4"/>
  <c r="M525" i="4"/>
  <c r="M511" i="4"/>
  <c r="M584" i="4"/>
  <c r="M587" i="4"/>
  <c r="M278" i="4"/>
  <c r="M342" i="4"/>
  <c r="M489" i="4"/>
  <c r="M493" i="4"/>
  <c r="M378" i="4"/>
  <c r="M319" i="4"/>
  <c r="M579" i="4"/>
  <c r="M371" i="4"/>
  <c r="M252" i="4"/>
  <c r="M405" i="4"/>
  <c r="M408" i="4"/>
  <c r="M472" i="4"/>
  <c r="M536" i="4"/>
  <c r="M334" i="4"/>
  <c r="M330" i="4"/>
  <c r="M602" i="4"/>
  <c r="M258" i="4"/>
  <c r="M349" i="4"/>
  <c r="M477" i="4"/>
  <c r="M580" i="4"/>
  <c r="M359" i="4"/>
  <c r="M503" i="4"/>
  <c r="M436" i="4"/>
  <c r="M240" i="4"/>
  <c r="M364" i="4"/>
  <c r="M368" i="4"/>
  <c r="M409" i="4"/>
  <c r="M297" i="4"/>
  <c r="M337" i="4"/>
  <c r="M318" i="4"/>
  <c r="M524" i="4"/>
  <c r="M325" i="4"/>
  <c r="M396" i="4"/>
  <c r="M452" i="4"/>
  <c r="M344" i="4"/>
  <c r="M512" i="4"/>
  <c r="M362" i="4"/>
  <c r="M306" i="4"/>
  <c r="M338" i="4"/>
  <c r="M482" i="4"/>
  <c r="M373" i="4"/>
  <c r="M509" i="4"/>
  <c r="M581" i="4"/>
  <c r="M377" i="4"/>
  <c r="M565" i="4"/>
  <c r="M263" i="4"/>
  <c r="M415" i="4"/>
  <c r="M471" i="4"/>
  <c r="M487" i="4"/>
  <c r="M575" i="4"/>
  <c r="M591" i="4"/>
  <c r="M328" i="4"/>
  <c r="M335" i="4"/>
  <c r="M501" i="4"/>
  <c r="M458" i="4"/>
  <c r="M246" i="4"/>
  <c r="M262" i="4"/>
  <c r="M324" i="4"/>
  <c r="M345" i="4"/>
  <c r="M448" i="4"/>
  <c r="M473" i="4"/>
  <c r="M442" i="4"/>
  <c r="M578" i="4"/>
  <c r="M544" i="4"/>
  <c r="M247" i="4"/>
  <c r="M455" i="4"/>
  <c r="M360" i="4"/>
  <c r="M520" i="4"/>
  <c r="M601" i="4"/>
  <c r="M496" i="4"/>
  <c r="M529" i="4"/>
  <c r="M294" i="4"/>
  <c r="M381" i="4"/>
  <c r="M424" i="4"/>
  <c r="M266" i="4"/>
  <c r="M290" i="4"/>
  <c r="M386" i="4"/>
  <c r="M264" i="4"/>
  <c r="M392" i="4"/>
  <c r="M600" i="4"/>
  <c r="M301" i="4"/>
  <c r="M522" i="4"/>
  <c r="M310" i="4"/>
  <c r="M420" i="4"/>
  <c r="M254" i="4"/>
  <c r="M596" i="4"/>
  <c r="M505" i="4"/>
  <c r="M244" i="4"/>
  <c r="M388" i="4"/>
  <c r="M453" i="4"/>
  <c r="M403" i="4"/>
  <c r="M265" i="4"/>
  <c r="M572" i="4"/>
  <c r="M357" i="4"/>
  <c r="M413" i="4"/>
  <c r="M280" i="4"/>
  <c r="M474" i="4"/>
  <c r="M537" i="4"/>
  <c r="M517" i="4"/>
  <c r="M425" i="4"/>
  <c r="M411" i="4"/>
  <c r="M416" i="4"/>
  <c r="M255" i="4"/>
  <c r="M311" i="4"/>
  <c r="M479" i="4"/>
  <c r="M495" i="4"/>
  <c r="M253" i="4"/>
  <c r="M481" i="4"/>
  <c r="M463" i="4"/>
  <c r="M507" i="4"/>
  <c r="M611" i="4"/>
  <c r="M483" i="4"/>
  <c r="M340" i="4"/>
  <c r="M606" i="4"/>
  <c r="M333" i="4"/>
  <c r="M248" i="4"/>
  <c r="M353" i="4"/>
  <c r="M610" i="4"/>
  <c r="M576" i="4"/>
  <c r="M586" i="4"/>
  <c r="M410" i="4"/>
  <c r="M279" i="4"/>
  <c r="M419" i="4"/>
  <c r="M516" i="4"/>
  <c r="M564" i="4"/>
  <c r="M314" i="4"/>
  <c r="M431" i="4"/>
  <c r="M407" i="4"/>
  <c r="M326" i="4"/>
  <c r="M249" i="4"/>
  <c r="M273" i="4"/>
  <c r="M284" i="4"/>
  <c r="M348" i="4"/>
  <c r="M444" i="4"/>
  <c r="M269" i="4"/>
  <c r="M270" i="4"/>
  <c r="M288" i="4"/>
  <c r="M286" i="4"/>
  <c r="M498" i="4"/>
  <c r="M402" i="4"/>
  <c r="M274" i="4"/>
  <c r="M548" i="4"/>
  <c r="M239" i="4"/>
  <c r="M375" i="4"/>
  <c r="M391" i="4"/>
  <c r="M519" i="4"/>
  <c r="M535" i="4"/>
  <c r="M523" i="4"/>
  <c r="M595" i="4"/>
  <c r="M553" i="4"/>
  <c r="M603" i="4"/>
  <c r="M547" i="4"/>
  <c r="M307" i="4"/>
  <c r="M259" i="4"/>
  <c r="M559" i="4"/>
  <c r="M2" i="1" l="1" a="1"/>
  <c r="M2" i="1" s="1"/>
  <c r="D3" i="3" l="1"/>
  <c r="A1" i="3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2" i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G587" i="1"/>
  <c r="G588" i="1"/>
  <c r="G589" i="1"/>
  <c r="G590" i="1"/>
  <c r="G591" i="1"/>
  <c r="G592" i="1"/>
  <c r="G59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191" i="1"/>
  <c r="E191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219" i="1"/>
  <c r="E219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229" i="1"/>
  <c r="E229" i="1" s="1"/>
  <c r="D230" i="1"/>
  <c r="E230" i="1" s="1"/>
  <c r="D231" i="1"/>
  <c r="E231" i="1" s="1"/>
  <c r="D232" i="1"/>
  <c r="E232" i="1" s="1"/>
  <c r="D233" i="1"/>
  <c r="E233" i="1" s="1"/>
  <c r="D234" i="1"/>
  <c r="E234" i="1" s="1"/>
  <c r="D235" i="1"/>
  <c r="E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245" i="1"/>
  <c r="E245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255" i="1"/>
  <c r="E255" i="1" s="1"/>
  <c r="D256" i="1"/>
  <c r="E256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263" i="1"/>
  <c r="E263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278" i="1"/>
  <c r="E278" i="1" s="1"/>
  <c r="D279" i="1"/>
  <c r="E279" i="1" s="1"/>
  <c r="D280" i="1"/>
  <c r="E280" i="1" s="1"/>
  <c r="D281" i="1"/>
  <c r="E281" i="1" s="1"/>
  <c r="D282" i="1"/>
  <c r="E282" i="1" s="1"/>
  <c r="D283" i="1"/>
  <c r="E283" i="1" s="1"/>
  <c r="D284" i="1"/>
  <c r="E284" i="1" s="1"/>
  <c r="D285" i="1"/>
  <c r="E285" i="1" s="1"/>
  <c r="D286" i="1"/>
  <c r="E286" i="1" s="1"/>
  <c r="D287" i="1"/>
  <c r="E287" i="1" s="1"/>
  <c r="D288" i="1"/>
  <c r="E288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295" i="1"/>
  <c r="E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<sst xmlns="http://schemas.openxmlformats.org/spreadsheetml/2006/main" count="12734" uniqueCount="502">
  <si>
    <t>Country</t>
  </si>
  <si>
    <t>Latest</t>
  </si>
  <si>
    <t>Baseline</t>
  </si>
  <si>
    <t>(2018-2020) HCD Report 2021</t>
  </si>
  <si>
    <t>Target</t>
  </si>
  <si>
    <t>Target 2030</t>
  </si>
  <si>
    <t>Benin</t>
  </si>
  <si>
    <t>Burkina Faso</t>
  </si>
  <si>
    <t>Cabo Verde</t>
  </si>
  <si>
    <t>Cote d'Ivoire</t>
  </si>
  <si>
    <t>Ghana</t>
  </si>
  <si>
    <t>Guinea</t>
  </si>
  <si>
    <t>Guinea-Bissau</t>
  </si>
  <si>
    <t>Liberia</t>
  </si>
  <si>
    <t>Mali</t>
  </si>
  <si>
    <t>Niger</t>
  </si>
  <si>
    <t>Nigeria</t>
  </si>
  <si>
    <t>Senegal</t>
  </si>
  <si>
    <t>Sierra Leone</t>
  </si>
  <si>
    <t>Gambia, The</t>
  </si>
  <si>
    <t>Togo</t>
  </si>
  <si>
    <t>ECOWAS</t>
  </si>
  <si>
    <t>Index (calculated by averaging themes)</t>
  </si>
  <si>
    <t>Health &amp; nutrition Score</t>
  </si>
  <si>
    <t>Fertility rate</t>
  </si>
  <si>
    <t>Maternal mortality rate</t>
  </si>
  <si>
    <t>Under-5 mortality rate</t>
  </si>
  <si>
    <t>Under-5 stunting rate</t>
  </si>
  <si>
    <t>Life expectancy at birth</t>
  </si>
  <si>
    <t>Government health exp.</t>
  </si>
  <si>
    <t>Child Marriage</t>
  </si>
  <si>
    <t>Education score</t>
  </si>
  <si>
    <t>Government Education exp.</t>
  </si>
  <si>
    <t>Ratio of teachers</t>
  </si>
  <si>
    <t>Children out of school</t>
  </si>
  <si>
    <t>Mean years of schooling</t>
  </si>
  <si>
    <t>Harmonized test scores</t>
  </si>
  <si>
    <t>Youth NEET</t>
  </si>
  <si>
    <t>Youth literacy rate</t>
  </si>
  <si>
    <t>Number of citations</t>
  </si>
  <si>
    <t>Entrepreneurship Score</t>
  </si>
  <si>
    <t>Penetration rate fin services</t>
  </si>
  <si>
    <t>Individuals using Internet</t>
  </si>
  <si>
    <t>New business density</t>
  </si>
  <si>
    <t>Progressi</t>
  </si>
  <si>
    <t>KPI</t>
  </si>
  <si>
    <t>Description</t>
  </si>
  <si>
    <t>Ranking_based_on_latest_value</t>
  </si>
  <si>
    <t>Latest_value</t>
  </si>
  <si>
    <t>Target_for_latest_value</t>
  </si>
  <si>
    <t>Target_for_2030</t>
  </si>
  <si>
    <t>Progress_made</t>
  </si>
  <si>
    <t>Distance_to_target</t>
  </si>
  <si>
    <t>Direction_of_good_performance</t>
  </si>
  <si>
    <t>Baseline_Normalized</t>
  </si>
  <si>
    <t>Latest_data_Normalized</t>
  </si>
  <si>
    <t>Target_for_latest_value_normalized</t>
  </si>
  <si>
    <t>Target_for_2030_normalized</t>
  </si>
  <si>
    <t>HCD Index - Integrated index</t>
  </si>
  <si>
    <t>Scale 0-1</t>
  </si>
  <si>
    <t>HCD Index - Health and nutrition</t>
  </si>
  <si>
    <t>HCD Index - Education, skills and labor participation</t>
  </si>
  <si>
    <t>HCD Index - Entrepreneurship, financial inclusion and digital economy</t>
  </si>
  <si>
    <t>HCD Index - Fertility rate</t>
  </si>
  <si>
    <t>births per woman</t>
  </si>
  <si>
    <t>HCD Index - Maternal mortality rate</t>
  </si>
  <si>
    <t># of deaths/100,000 live births</t>
  </si>
  <si>
    <t>HCD Index - Under-5 mortality rate</t>
  </si>
  <si>
    <t># of deaths/1000 live births</t>
  </si>
  <si>
    <t>HCD Index - Under-5 stunting rate</t>
  </si>
  <si>
    <t>% of children under 5</t>
  </si>
  <si>
    <t>HCD Index - Life expectancy at birth</t>
  </si>
  <si>
    <t># years</t>
  </si>
  <si>
    <t>HCD Index - Government health exp.</t>
  </si>
  <si>
    <t>% of general government expenditure</t>
  </si>
  <si>
    <t>HCD Index - Child Marriage</t>
  </si>
  <si>
    <t>% of women ages 20-24 married before 18</t>
  </si>
  <si>
    <t>HCD Index - Government Education exp.</t>
  </si>
  <si>
    <t>%GDP</t>
  </si>
  <si>
    <t>HCD Index - Ratio of teachers</t>
  </si>
  <si>
    <t>pupil-teachers ratio (primary education</t>
  </si>
  <si>
    <t>HCD Index - Children out of school</t>
  </si>
  <si>
    <t xml:space="preserve">% of primary school age children </t>
  </si>
  <si>
    <t>HCD Index - Mean years of schooling</t>
  </si>
  <si>
    <t>HCD Index - Harmonized test scores</t>
  </si>
  <si>
    <t>score out of 625</t>
  </si>
  <si>
    <t>HCD Index - Youth NEET</t>
  </si>
  <si>
    <t>% of youth not employed, in education or in training</t>
  </si>
  <si>
    <t>HCD Index - Youth literacy rate</t>
  </si>
  <si>
    <t>% in 15-24 years old population</t>
  </si>
  <si>
    <t>HCD Index - Number of citations</t>
  </si>
  <si>
    <t># citations in thousands</t>
  </si>
  <si>
    <t>HCD Index - Penetration rate fin services</t>
  </si>
  <si>
    <t>Number of financial services outlets/ 10,000 adults</t>
  </si>
  <si>
    <t>HCD Index - Individuals using Internet</t>
  </si>
  <si>
    <t>% of the population</t>
  </si>
  <si>
    <t>HCD Index - New business density</t>
  </si>
  <si>
    <t>New registrations per 1,000 people ages 15-64</t>
  </si>
  <si>
    <t>HCD Gender Index - Integrated index</t>
  </si>
  <si>
    <t>HCD Gender Index - Health and nutrition</t>
  </si>
  <si>
    <t>HCD Gender Index - Education, skills and labor participation</t>
  </si>
  <si>
    <t>HCD Gender Index - Entrepreneurship, financial inclusion and digital economy</t>
  </si>
  <si>
    <t>HCD Gender Index - Maternal mortality rate</t>
  </si>
  <si>
    <t>per 100,000 live births</t>
  </si>
  <si>
    <t>HCD Gender Index - Under-5 mortality rate</t>
  </si>
  <si>
    <t>HCD Gender Index - Under-5 stunting rate</t>
  </si>
  <si>
    <t>HCD Gender Index - Life expectancy at birth</t>
  </si>
  <si>
    <t>HCD Gender Index - Children out of school</t>
  </si>
  <si>
    <t>HCD Gender Index - Mean years of schooling</t>
  </si>
  <si>
    <t>HCD Gender Index - Harmonized test scores</t>
  </si>
  <si>
    <t>HCD Gender Index - Youth NEET</t>
  </si>
  <si>
    <t>HCD Gender Index - Youth literacy rate</t>
  </si>
  <si>
    <t>% in 15-24 years old population (female vs. Male population)</t>
  </si>
  <si>
    <t>HCD Gender Index - Managerial positions</t>
  </si>
  <si>
    <t>HCD Gender Index - Internet penetration</t>
  </si>
  <si>
    <t>% using the Internet (female vs. Male population)</t>
  </si>
  <si>
    <t>HCD Gender Index - Saving at a financial institution</t>
  </si>
  <si>
    <t>% age 15+</t>
  </si>
  <si>
    <t>Identificator</t>
  </si>
  <si>
    <t>Guinea Bissau</t>
  </si>
  <si>
    <t>The Gambia</t>
  </si>
  <si>
    <t>% of primary school age children</t>
  </si>
  <si>
    <t>% of children under 6</t>
  </si>
  <si>
    <t>% of children under 7</t>
  </si>
  <si>
    <t>% of children under 8</t>
  </si>
  <si>
    <t>% of children under 9</t>
  </si>
  <si>
    <t>% of children under 10</t>
  </si>
  <si>
    <t>% of children under 11</t>
  </si>
  <si>
    <t>% of children under 12</t>
  </si>
  <si>
    <t>% of children under 13</t>
  </si>
  <si>
    <t>% of children under 14</t>
  </si>
  <si>
    <t>% of children under 15</t>
  </si>
  <si>
    <t>% of children under 16</t>
  </si>
  <si>
    <t>% of children under 17</t>
  </si>
  <si>
    <t>% of children under 18</t>
  </si>
  <si>
    <t>% of children under 19</t>
  </si>
  <si>
    <t>% of children under 20</t>
  </si>
  <si>
    <t>KPI2</t>
  </si>
  <si>
    <t>Description2</t>
  </si>
  <si>
    <t>Identificator2</t>
  </si>
  <si>
    <t>Ranking</t>
  </si>
  <si>
    <t xml:space="preserve">Senegal </t>
  </si>
  <si>
    <t xml:space="preserve">Togo </t>
  </si>
  <si>
    <t>Country Name</t>
  </si>
  <si>
    <t xml:space="preserve">Health and nutrition </t>
  </si>
  <si>
    <t>Education, skills, and labor participation</t>
  </si>
  <si>
    <t>Entrepreneurship, economic conclusion, and digital economy</t>
  </si>
  <si>
    <t>Integrated  country-level HCD  Gender Index</t>
  </si>
  <si>
    <t/>
  </si>
  <si>
    <t>Identifiant</t>
  </si>
  <si>
    <t>score out of 626</t>
  </si>
  <si>
    <t>score out of 627</t>
  </si>
  <si>
    <t>score out of 628</t>
  </si>
  <si>
    <t>score out of 629</t>
  </si>
  <si>
    <t>score out of 630</t>
  </si>
  <si>
    <t>score out of 631</t>
  </si>
  <si>
    <t>score out of 632</t>
  </si>
  <si>
    <t>score out of 633</t>
  </si>
  <si>
    <t>score out of 634</t>
  </si>
  <si>
    <t>score out of 635</t>
  </si>
  <si>
    <t>score out of 636</t>
  </si>
  <si>
    <t>score out of 637</t>
  </si>
  <si>
    <t>score out of 638</t>
  </si>
  <si>
    <t>score out of 639</t>
  </si>
  <si>
    <t>score out of 640</t>
  </si>
  <si>
    <t>Indentifiant</t>
  </si>
  <si>
    <t>Benin|HCD Index - Integrated index</t>
  </si>
  <si>
    <t>Burkina Faso|HCD Index - Integrated index</t>
  </si>
  <si>
    <t>Cabo Verde|HCD Index - Integrated index</t>
  </si>
  <si>
    <t>Cote d'Ivoire|HCD Index - Integrated index</t>
  </si>
  <si>
    <t>Ghana|HCD Index - Integrated index</t>
  </si>
  <si>
    <t>Guinea|HCD Index - Integrated index</t>
  </si>
  <si>
    <t>Guinea-Bissau|HCD Index - Integrated index</t>
  </si>
  <si>
    <t>Liberia|HCD Index - Integrated index</t>
  </si>
  <si>
    <t>Mali|HCD Index - Integrated index</t>
  </si>
  <si>
    <t>Niger|HCD Index - Integrated index</t>
  </si>
  <si>
    <t>Nigeria|HCD Index - Integrated index</t>
  </si>
  <si>
    <t>Senegal|HCD Index - Integrated index</t>
  </si>
  <si>
    <t>Sierra Leone|HCD Index - Integrated index</t>
  </si>
  <si>
    <t>Gambia, The|HCD Index - Integrated index</t>
  </si>
  <si>
    <t>Togo|HCD Index - Integrated index</t>
  </si>
  <si>
    <t>ECOWAS|HCD Index - Integrated index</t>
  </si>
  <si>
    <t>Benin|HCD Index - Health and nutrition</t>
  </si>
  <si>
    <t>Burkina Faso|HCD Index - Health and nutrition</t>
  </si>
  <si>
    <t>Cabo Verde|HCD Index - Health and nutrition</t>
  </si>
  <si>
    <t>Cote d'Ivoire|HCD Index - Health and nutrition</t>
  </si>
  <si>
    <t>Ghana|HCD Index - Health and nutrition</t>
  </si>
  <si>
    <t>Guinea|HCD Index - Health and nutrition</t>
  </si>
  <si>
    <t>Guinea-Bissau|HCD Index - Health and nutrition</t>
  </si>
  <si>
    <t>Liberia|HCD Index - Health and nutrition</t>
  </si>
  <si>
    <t>Mali|HCD Index - Health and nutrition</t>
  </si>
  <si>
    <t>Niger|HCD Index - Health and nutrition</t>
  </si>
  <si>
    <t>Nigeria|HCD Index - Health and nutrition</t>
  </si>
  <si>
    <t>Senegal|HCD Index - Health and nutrition</t>
  </si>
  <si>
    <t>Sierra Leone|HCD Index - Health and nutrition</t>
  </si>
  <si>
    <t>Gambia, The|HCD Index - Health and nutrition</t>
  </si>
  <si>
    <t>Togo|HCD Index - Health and nutrition</t>
  </si>
  <si>
    <t>ECOWAS|HCD Index - Health and nutrition</t>
  </si>
  <si>
    <t>Benin|HCD Index - Fertility rate</t>
  </si>
  <si>
    <t>Burkina Faso|HCD Index - Fertility rate</t>
  </si>
  <si>
    <t>Cabo Verde|HCD Index - Fertility rate</t>
  </si>
  <si>
    <t>Cote d'Ivoire|HCD Index - Fertility rate</t>
  </si>
  <si>
    <t>Ghana|HCD Index - Fertility rate</t>
  </si>
  <si>
    <t>Guinea|HCD Index - Fertility rate</t>
  </si>
  <si>
    <t>Guinea-Bissau|HCD Index - Fertility rate</t>
  </si>
  <si>
    <t>Liberia|HCD Index - Fertility rate</t>
  </si>
  <si>
    <t>Mali|HCD Index - Fertility rate</t>
  </si>
  <si>
    <t>Niger|HCD Index - Fertility rate</t>
  </si>
  <si>
    <t>Nigeria|HCD Index - Fertility rate</t>
  </si>
  <si>
    <t>Senegal|HCD Index - Fertility rate</t>
  </si>
  <si>
    <t>Sierra Leone|HCD Index - Fertility rate</t>
  </si>
  <si>
    <t>Gambia, The|HCD Index - Fertility rate</t>
  </si>
  <si>
    <t>Togo|HCD Index - Fertility rate</t>
  </si>
  <si>
    <t>ECOWAS|HCD Index - Fertility rate</t>
  </si>
  <si>
    <t>Benin|HCD Index - Maternal mortality rate</t>
  </si>
  <si>
    <t>Burkina Faso|HCD Index - Maternal mortality rate</t>
  </si>
  <si>
    <t>Cabo Verde|HCD Index - Maternal mortality rate</t>
  </si>
  <si>
    <t>Cote d'Ivoire|HCD Index - Maternal mortality rate</t>
  </si>
  <si>
    <t>Ghana|HCD Index - Maternal mortality rate</t>
  </si>
  <si>
    <t>Guinea|HCD Index - Maternal mortality rate</t>
  </si>
  <si>
    <t>Guinea-Bissau|HCD Index - Maternal mortality rate</t>
  </si>
  <si>
    <t>Liberia|HCD Index - Maternal mortality rate</t>
  </si>
  <si>
    <t>Mali|HCD Index - Maternal mortality rate</t>
  </si>
  <si>
    <t>Niger|HCD Index - Maternal mortality rate</t>
  </si>
  <si>
    <t>Nigeria|HCD Index - Maternal mortality rate</t>
  </si>
  <si>
    <t>Senegal|HCD Index - Maternal mortality rate</t>
  </si>
  <si>
    <t>Sierra Leone|HCD Index - Maternal mortality rate</t>
  </si>
  <si>
    <t>Gambia, The|HCD Index - Maternal mortality rate</t>
  </si>
  <si>
    <t>Togo|HCD Index - Maternal mortality rate</t>
  </si>
  <si>
    <t>ECOWAS|HCD Index - Maternal mortality rate</t>
  </si>
  <si>
    <t>Benin|HCD Index - Under-5 mortality rate</t>
  </si>
  <si>
    <t>Burkina Faso|HCD Index - Under-5 mortality rate</t>
  </si>
  <si>
    <t>Cabo Verde|HCD Index - Under-5 mortality rate</t>
  </si>
  <si>
    <t>Cote d'Ivoire|HCD Index - Under-5 mortality rate</t>
  </si>
  <si>
    <t>Ghana|HCD Index - Under-5 mortality rate</t>
  </si>
  <si>
    <t>Guinea|HCD Index - Under-5 mortality rate</t>
  </si>
  <si>
    <t>Guinea-Bissau|HCD Index - Under-5 mortality rate</t>
  </si>
  <si>
    <t>Liberia|HCD Index - Under-5 mortality rate</t>
  </si>
  <si>
    <t>Mali|HCD Index - Under-5 mortality rate</t>
  </si>
  <si>
    <t>Niger|HCD Index - Under-5 mortality rate</t>
  </si>
  <si>
    <t>Nigeria|HCD Index - Under-5 mortality rate</t>
  </si>
  <si>
    <t>Senegal|HCD Index - Under-5 mortality rate</t>
  </si>
  <si>
    <t>Sierra Leone|HCD Index - Under-5 mortality rate</t>
  </si>
  <si>
    <t>Gambia, The|HCD Index - Under-5 mortality rate</t>
  </si>
  <si>
    <t>Togo|HCD Index - Under-5 mortality rate</t>
  </si>
  <si>
    <t>ECOWAS|HCD Index - Under-5 mortality rate</t>
  </si>
  <si>
    <t>Benin|HCD Index - Life expectancy at birth</t>
  </si>
  <si>
    <t>Burkina Faso|HCD Index - Life expectancy at birth</t>
  </si>
  <si>
    <t>Cabo Verde|HCD Index - Life expectancy at birth</t>
  </si>
  <si>
    <t>Cote d'Ivoire|HCD Index - Life expectancy at birth</t>
  </si>
  <si>
    <t>Ghana|HCD Index - Life expectancy at birth</t>
  </si>
  <si>
    <t>Guinea|HCD Index - Life expectancy at birth</t>
  </si>
  <si>
    <t>Guinea-Bissau|HCD Index - Life expectancy at birth</t>
  </si>
  <si>
    <t>Liberia|HCD Index - Life expectancy at birth</t>
  </si>
  <si>
    <t>Mali|HCD Index - Life expectancy at birth</t>
  </si>
  <si>
    <t>Niger|HCD Index - Life expectancy at birth</t>
  </si>
  <si>
    <t>Nigeria|HCD Index - Life expectancy at birth</t>
  </si>
  <si>
    <t>Senegal|HCD Index - Life expectancy at birth</t>
  </si>
  <si>
    <t>Sierra Leone|HCD Index - Life expectancy at birth</t>
  </si>
  <si>
    <t>Gambia, The|HCD Index - Life expectancy at birth</t>
  </si>
  <si>
    <t>Togo|HCD Index - Life expectancy at birth</t>
  </si>
  <si>
    <t>ECOWAS|HCD Index - Life expectancy at birth</t>
  </si>
  <si>
    <t>Benin|HCD Index - Government health exp.</t>
  </si>
  <si>
    <t>Burkina Faso|HCD Index - Government health exp.</t>
  </si>
  <si>
    <t>Cabo Verde|HCD Index - Government health exp.</t>
  </si>
  <si>
    <t>Cote d'Ivoire|HCD Index - Government health exp.</t>
  </si>
  <si>
    <t>Ghana|HCD Index - Government health exp.</t>
  </si>
  <si>
    <t>Guinea|HCD Index - Government health exp.</t>
  </si>
  <si>
    <t>Guinea-Bissau|HCD Index - Government health exp.</t>
  </si>
  <si>
    <t>Liberia|HCD Index - Government health exp.</t>
  </si>
  <si>
    <t>Mali|HCD Index - Government health exp.</t>
  </si>
  <si>
    <t>Niger|HCD Index - Government health exp.</t>
  </si>
  <si>
    <t>Nigeria|HCD Index - Government health exp.</t>
  </si>
  <si>
    <t>Senegal|HCD Index - Government health exp.</t>
  </si>
  <si>
    <t>Sierra Leone|HCD Index - Government health exp.</t>
  </si>
  <si>
    <t>Gambia, The|HCD Index - Government health exp.</t>
  </si>
  <si>
    <t>Togo|HCD Index - Government health exp.</t>
  </si>
  <si>
    <t>ECOWAS|HCD Index - Government health exp.</t>
  </si>
  <si>
    <t>Benin|HCD Index - Child Marriage</t>
  </si>
  <si>
    <t>Burkina Faso|HCD Index - Child Marriage</t>
  </si>
  <si>
    <t>Cabo Verde|HCD Index - Child Marriage</t>
  </si>
  <si>
    <t>Cote d'Ivoire|HCD Index - Child Marriage</t>
  </si>
  <si>
    <t>Ghana|HCD Index - Child Marriage</t>
  </si>
  <si>
    <t>Guinea|HCD Index - Child Marriage</t>
  </si>
  <si>
    <t>Guinea-Bissau|HCD Index - Child Marriage</t>
  </si>
  <si>
    <t>Liberia|HCD Index - Child Marriage</t>
  </si>
  <si>
    <t>Mali|HCD Index - Child Marriage</t>
  </si>
  <si>
    <t>Niger|HCD Index - Child Marriage</t>
  </si>
  <si>
    <t>Nigeria|HCD Index - Child Marriage</t>
  </si>
  <si>
    <t>Senegal|HCD Index - Child Marriage</t>
  </si>
  <si>
    <t>Sierra Leone|HCD Index - Child Marriage</t>
  </si>
  <si>
    <t>Gambia, The|HCD Index - Child Marriage</t>
  </si>
  <si>
    <t>Togo|HCD Index - Child Marriage</t>
  </si>
  <si>
    <t>ECOWAS|HCD Index - Child Marriage</t>
  </si>
  <si>
    <t>Benin|HCD Index - Education, skills and labor participation</t>
  </si>
  <si>
    <t>Burkina Faso|HCD Index - Education, skills and labor participation</t>
  </si>
  <si>
    <t>Cabo Verde|HCD Index - Education, skills and labor participation</t>
  </si>
  <si>
    <t>Cote d'Ivoire|HCD Index - Education, skills and labor participation</t>
  </si>
  <si>
    <t>Ghana|HCD Index - Education, skills and labor participation</t>
  </si>
  <si>
    <t>Guinea|HCD Index - Education, skills and labor participation</t>
  </si>
  <si>
    <t>Guinea-Bissau|HCD Index - Education, skills and labor participation</t>
  </si>
  <si>
    <t>Liberia|HCD Index - Education, skills and labor participation</t>
  </si>
  <si>
    <t>Mali|HCD Index - Education, skills and labor participation</t>
  </si>
  <si>
    <t>Niger|HCD Index - Education, skills and labor participation</t>
  </si>
  <si>
    <t>Nigeria|HCD Index - Education, skills and labor participation</t>
  </si>
  <si>
    <t>Senegal|HCD Index - Education, skills and labor participation</t>
  </si>
  <si>
    <t>Sierra Leone|HCD Index - Education, skills and labor participation</t>
  </si>
  <si>
    <t>Gambia, The|HCD Index - Education, skills and labor participation</t>
  </si>
  <si>
    <t>Togo|HCD Index - Education, skills and labor participation</t>
  </si>
  <si>
    <t>ECOWAS|HCD Index - Education, skills and labor participation</t>
  </si>
  <si>
    <t>Benin|HCD Index - Government Education exp.</t>
  </si>
  <si>
    <t>Burkina Faso|HCD Index - Government Education exp.</t>
  </si>
  <si>
    <t>Cabo Verde|HCD Index - Government Education exp.</t>
  </si>
  <si>
    <t>Cote d'Ivoire|HCD Index - Government Education exp.</t>
  </si>
  <si>
    <t>Ghana|HCD Index - Government Education exp.</t>
  </si>
  <si>
    <t>Guinea|HCD Index - Government Education exp.</t>
  </si>
  <si>
    <t>Guinea-Bissau|HCD Index - Government Education exp.</t>
  </si>
  <si>
    <t>Liberia|HCD Index - Government Education exp.</t>
  </si>
  <si>
    <t>Mali|HCD Index - Government Education exp.</t>
  </si>
  <si>
    <t>Niger|HCD Index - Government Education exp.</t>
  </si>
  <si>
    <t>Nigeria|HCD Index - Government Education exp.</t>
  </si>
  <si>
    <t>Senegal|HCD Index - Government Education exp.</t>
  </si>
  <si>
    <t>Sierra Leone|HCD Index - Government Education exp.</t>
  </si>
  <si>
    <t>Gambia, The|HCD Index - Government Education exp.</t>
  </si>
  <si>
    <t>Togo|HCD Index - Government Education exp.</t>
  </si>
  <si>
    <t>ECOWAS|HCD Index - Government Education exp.</t>
  </si>
  <si>
    <t>Benin|HCD Index - Ratio of teachers</t>
  </si>
  <si>
    <t>Burkina Faso|HCD Index - Ratio of teachers</t>
  </si>
  <si>
    <t>Cabo Verde|HCD Index - Ratio of teachers</t>
  </si>
  <si>
    <t>Cote d'Ivoire|HCD Index - Ratio of teachers</t>
  </si>
  <si>
    <t>Ghana|HCD Index - Ratio of teachers</t>
  </si>
  <si>
    <t>Guinea|HCD Index - Ratio of teachers</t>
  </si>
  <si>
    <t>Guinea-Bissau|HCD Index - Ratio of teachers</t>
  </si>
  <si>
    <t>Liberia|HCD Index - Ratio of teachers</t>
  </si>
  <si>
    <t>Mali|HCD Index - Ratio of teachers</t>
  </si>
  <si>
    <t>Niger|HCD Index - Ratio of teachers</t>
  </si>
  <si>
    <t>Nigeria|HCD Index - Ratio of teachers</t>
  </si>
  <si>
    <t>Senegal|HCD Index - Ratio of teachers</t>
  </si>
  <si>
    <t>Sierra Leone|HCD Index - Ratio of teachers</t>
  </si>
  <si>
    <t>Gambia, The|HCD Index - Ratio of teachers</t>
  </si>
  <si>
    <t>Togo|HCD Index - Ratio of teachers</t>
  </si>
  <si>
    <t>ECOWAS|HCD Index - Ratio of teachers</t>
  </si>
  <si>
    <t>Benin|HCD Index - Children out of school</t>
  </si>
  <si>
    <t>Burkina Faso|HCD Index - Children out of school</t>
  </si>
  <si>
    <t>Cabo Verde|HCD Index - Children out of school</t>
  </si>
  <si>
    <t>Cote d'Ivoire|HCD Index - Children out of school</t>
  </si>
  <si>
    <t>Ghana|HCD Index - Children out of school</t>
  </si>
  <si>
    <t>Guinea|HCD Index - Children out of school</t>
  </si>
  <si>
    <t>Guinea-Bissau|HCD Index - Children out of school</t>
  </si>
  <si>
    <t>Liberia|HCD Index - Children out of school</t>
  </si>
  <si>
    <t>Mali|HCD Index - Children out of school</t>
  </si>
  <si>
    <t>Niger|HCD Index - Children out of school</t>
  </si>
  <si>
    <t>Nigeria|HCD Index - Children out of school</t>
  </si>
  <si>
    <t>Senegal|HCD Index - Children out of school</t>
  </si>
  <si>
    <t>Sierra Leone|HCD Index - Children out of school</t>
  </si>
  <si>
    <t>Gambia, The|HCD Index - Children out of school</t>
  </si>
  <si>
    <t>Togo|HCD Index - Children out of school</t>
  </si>
  <si>
    <t>ECOWAS|HCD Index - Children out of school</t>
  </si>
  <si>
    <t>Benin|HCD Index - Mean years of schooling</t>
  </si>
  <si>
    <t>Burkina Faso|HCD Index - Mean years of schooling</t>
  </si>
  <si>
    <t>Cabo Verde|HCD Index - Mean years of schooling</t>
  </si>
  <si>
    <t>Cote d'Ivoire|HCD Index - Mean years of schooling</t>
  </si>
  <si>
    <t>Ghana|HCD Index - Mean years of schooling</t>
  </si>
  <si>
    <t>Guinea|HCD Index - Mean years of schooling</t>
  </si>
  <si>
    <t>Guinea-Bissau|HCD Index - Mean years of schooling</t>
  </si>
  <si>
    <t>Liberia|HCD Index - Mean years of schooling</t>
  </si>
  <si>
    <t>Mali|HCD Index - Mean years of schooling</t>
  </si>
  <si>
    <t>Niger|HCD Index - Mean years of schooling</t>
  </si>
  <si>
    <t>Nigeria|HCD Index - Mean years of schooling</t>
  </si>
  <si>
    <t>Senegal|HCD Index - Mean years of schooling</t>
  </si>
  <si>
    <t>Sierra Leone|HCD Index - Mean years of schooling</t>
  </si>
  <si>
    <t>Gambia, The|HCD Index - Mean years of schooling</t>
  </si>
  <si>
    <t>Togo|HCD Index - Mean years of schooling</t>
  </si>
  <si>
    <t>ECOWAS|HCD Index - Mean years of schooling</t>
  </si>
  <si>
    <t>Benin|HCD Index - Harmonized test scores</t>
  </si>
  <si>
    <t>Burkina Faso|HCD Index - Harmonized test scores</t>
  </si>
  <si>
    <t>Cabo Verde|HCD Index - Harmonized test scores</t>
  </si>
  <si>
    <t>Cote d'Ivoire|HCD Index - Harmonized test scores</t>
  </si>
  <si>
    <t>Ghana|HCD Index - Harmonized test scores</t>
  </si>
  <si>
    <t>Guinea|HCD Index - Harmonized test scores</t>
  </si>
  <si>
    <t>Guinea-Bissau|HCD Index - Harmonized test scores</t>
  </si>
  <si>
    <t>Liberia|HCD Index - Harmonized test scores</t>
  </si>
  <si>
    <t>Mali|HCD Index - Harmonized test scores</t>
  </si>
  <si>
    <t>Niger|HCD Index - Harmonized test scores</t>
  </si>
  <si>
    <t>Nigeria|HCD Index - Harmonized test scores</t>
  </si>
  <si>
    <t>Senegal|HCD Index - Harmonized test scores</t>
  </si>
  <si>
    <t>Sierra Leone|HCD Index - Harmonized test scores</t>
  </si>
  <si>
    <t>Gambia, The|HCD Index - Harmonized test scores</t>
  </si>
  <si>
    <t>Togo|HCD Index - Harmonized test scores</t>
  </si>
  <si>
    <t>ECOWAS|HCD Index - Harmonized test scores</t>
  </si>
  <si>
    <t>Benin|HCD Index - Youth NEET</t>
  </si>
  <si>
    <t>Burkina Faso|HCD Index - Youth NEET</t>
  </si>
  <si>
    <t>Cabo Verde|HCD Index - Youth NEET</t>
  </si>
  <si>
    <t>Cote d'Ivoire|HCD Index - Youth NEET</t>
  </si>
  <si>
    <t>Ghana|HCD Index - Youth NEET</t>
  </si>
  <si>
    <t>Guinea|HCD Index - Youth NEET</t>
  </si>
  <si>
    <t>Guinea-Bissau|HCD Index - Youth NEET</t>
  </si>
  <si>
    <t>Liberia|HCD Index - Youth NEET</t>
  </si>
  <si>
    <t>Mali|HCD Index - Youth NEET</t>
  </si>
  <si>
    <t>Niger|HCD Index - Youth NEET</t>
  </si>
  <si>
    <t>Nigeria|HCD Index - Youth NEET</t>
  </si>
  <si>
    <t>Senegal|HCD Index - Youth NEET</t>
  </si>
  <si>
    <t>Benin|HCD Index - Youth literacy rate</t>
  </si>
  <si>
    <t>Sierra Leone|HCD Index - Youth NEET</t>
  </si>
  <si>
    <t>Benin|HCD Index - Number of citations</t>
  </si>
  <si>
    <t>Gambia, The|HCD Index - Youth NEET</t>
  </si>
  <si>
    <t>Benin|HCD Index - Entrepreneurship, financial inclusion and digital economy</t>
  </si>
  <si>
    <t>Togo|HCD Index - Youth NEET</t>
  </si>
  <si>
    <t>Benin|HCD Index - Penetration rate fin services</t>
  </si>
  <si>
    <t>ECOWAS|HCD Index - Youth NEET</t>
  </si>
  <si>
    <t>Benin|HCD Index - Individuals using Internet</t>
  </si>
  <si>
    <t>Benin|HCD Index - New business density</t>
  </si>
  <si>
    <t>Burkina Faso|HCD Index - Youth literacy rate</t>
  </si>
  <si>
    <t>Cabo Verde|HCD Index - Youth literacy rate</t>
  </si>
  <si>
    <t>Cote d'Ivoire|HCD Index - Youth literacy rate</t>
  </si>
  <si>
    <t>Ghana|HCD Index - Youth literacy rate</t>
  </si>
  <si>
    <t>Guinea|HCD Index - Youth literacy rate</t>
  </si>
  <si>
    <t>Guinea-Bissau|HCD Index - Youth literacy rate</t>
  </si>
  <si>
    <t>Liberia|HCD Index - Youth literacy rate</t>
  </si>
  <si>
    <t>Mali|HCD Index - Youth literacy rate</t>
  </si>
  <si>
    <t>Niger|HCD Index - Youth literacy rate</t>
  </si>
  <si>
    <t>Nigeria|HCD Index - Youth literacy rate</t>
  </si>
  <si>
    <t>Senegal|HCD Index - Youth literacy rate</t>
  </si>
  <si>
    <t>Sierra Leone|HCD Index - Youth literacy rate</t>
  </si>
  <si>
    <t>Gambia, The|HCD Index - Youth literacy rate</t>
  </si>
  <si>
    <t>Togo|HCD Index - Youth literacy rate</t>
  </si>
  <si>
    <t>ECOWAS|HCD Index - Youth literacy rate</t>
  </si>
  <si>
    <t>Burkina Faso|HCD Index - Number of citations</t>
  </si>
  <si>
    <t>Cabo Verde|HCD Index - Number of citations</t>
  </si>
  <si>
    <t>Cote d'Ivoire|HCD Index - Number of citations</t>
  </si>
  <si>
    <t>Burkina Faso|HCD Index - Entrepreneurship, financial inclusion and digital economy</t>
  </si>
  <si>
    <t>Ghana|HCD Index - Number of citations</t>
  </si>
  <si>
    <t>Burkina Faso|HCD Index - Penetration rate fin services</t>
  </si>
  <si>
    <t>Guinea|HCD Index - Number of citations</t>
  </si>
  <si>
    <t>Burkina Faso|HCD Index - Individuals using Internet</t>
  </si>
  <si>
    <t>Guinea-Bissau|HCD Index - Number of citations</t>
  </si>
  <si>
    <t>Burkina Faso|HCD Index - New business density</t>
  </si>
  <si>
    <t>Liberia|HCD Index - Number of citations</t>
  </si>
  <si>
    <t>Mali|HCD Index - Number of citations</t>
  </si>
  <si>
    <t>Niger|HCD Index - Number of citations</t>
  </si>
  <si>
    <t>Nigeria|HCD Index - Number of citations</t>
  </si>
  <si>
    <t>Senegal|HCD Index - Number of citations</t>
  </si>
  <si>
    <t>Sierra Leone|HCD Index - Number of citations</t>
  </si>
  <si>
    <t>Gambia, The|HCD Index - Number of citations</t>
  </si>
  <si>
    <t>Togo|HCD Index - Number of citations</t>
  </si>
  <si>
    <t>ECOWAS|HCD Index - Number of citations</t>
  </si>
  <si>
    <t>Cabo Verde|HCD Index - Entrepreneurship, financial inclusion and digital economy</t>
  </si>
  <si>
    <t>Cote d'Ivoire|HCD Index - Entrepreneurship, financial inclusion and digital economy</t>
  </si>
  <si>
    <t>Ghana|HCD Index - Entrepreneurship, financial inclusion and digital economy</t>
  </si>
  <si>
    <t>Guinea|HCD Index - Entrepreneurship, financial inclusion and digital economy</t>
  </si>
  <si>
    <t>Guinea-Bissau|HCD Index - Entrepreneurship, financial inclusion and digital economy</t>
  </si>
  <si>
    <t>Liberia|HCD Index - Entrepreneurship, financial inclusion and digital economy</t>
  </si>
  <si>
    <t>Mali|HCD Index - Entrepreneurship, financial inclusion and digital economy</t>
  </si>
  <si>
    <t>Niger|HCD Index - Entrepreneurship, financial inclusion and digital economy</t>
  </si>
  <si>
    <t>Nigeria|HCD Index - Entrepreneurship, financial inclusion and digital economy</t>
  </si>
  <si>
    <t>Cabo Verde|HCD Index - Penetration rate fin services</t>
  </si>
  <si>
    <t>Senegal|HCD Index - Entrepreneurship, financial inclusion and digital economy</t>
  </si>
  <si>
    <t>Cabo Verde|HCD Index - Individuals using Internet</t>
  </si>
  <si>
    <t>Sierra Leone|HCD Index - Entrepreneurship, financial inclusion and digital economy</t>
  </si>
  <si>
    <t>Cabo Verde|HCD Index - New business density</t>
  </si>
  <si>
    <t>Gambia, The|HCD Index - Entrepreneurship, financial inclusion and digital economy</t>
  </si>
  <si>
    <t>Togo|HCD Index - Entrepreneurship, financial inclusion and digital economy</t>
  </si>
  <si>
    <t>ECOWAS|HCD Index - Entrepreneurship, financial inclusion and digital economy</t>
  </si>
  <si>
    <t>Cote d'Ivoire|HCD Index - Penetration rate fin services</t>
  </si>
  <si>
    <t>Ghana|HCD Index - Penetration rate fin services</t>
  </si>
  <si>
    <t>Guinea|HCD Index - Penetration rate fin services</t>
  </si>
  <si>
    <t>Guinea-Bissau|HCD Index - Penetration rate fin services</t>
  </si>
  <si>
    <t>Liberia|HCD Index - Penetration rate fin services</t>
  </si>
  <si>
    <t>Mali|HCD Index - Penetration rate fin services</t>
  </si>
  <si>
    <t>Niger|HCD Index - Penetration rate fin services</t>
  </si>
  <si>
    <t>Nigeria|HCD Index - Penetration rate fin services</t>
  </si>
  <si>
    <t>Senegal|HCD Index - Penetration rate fin services</t>
  </si>
  <si>
    <t>Sierra Leone|HCD Index - Penetration rate fin services</t>
  </si>
  <si>
    <t>Gambia, The|HCD Index - Penetration rate fin services</t>
  </si>
  <si>
    <t>Togo|HCD Index - Penetration rate fin services</t>
  </si>
  <si>
    <t>ECOWAS|HCD Index - Penetration rate fin services</t>
  </si>
  <si>
    <t>Cote d'Ivoire|HCD Index - Individuals using Internet</t>
  </si>
  <si>
    <t>Cote d'Ivoire|HCD Index - New business density</t>
  </si>
  <si>
    <t>Ghana|HCD Index - Individuals using Internet</t>
  </si>
  <si>
    <t>Guinea|HCD Index - Individuals using Internet</t>
  </si>
  <si>
    <t>Guinea-Bissau|HCD Index - Individuals using Internet</t>
  </si>
  <si>
    <t>Liberia|HCD Index - Individuals using Internet</t>
  </si>
  <si>
    <t>Mali|HCD Index - Individuals using Internet</t>
  </si>
  <si>
    <t>Niger|HCD Index - Individuals using Internet</t>
  </si>
  <si>
    <t>Nigeria|HCD Index - Individuals using Internet</t>
  </si>
  <si>
    <t>Senegal|HCD Index - Individuals using Internet</t>
  </si>
  <si>
    <t>Sierra Leone|HCD Index - Individuals using Internet</t>
  </si>
  <si>
    <t>Gambia, The|HCD Index - Individuals using Internet</t>
  </si>
  <si>
    <t>Togo|HCD Index - Individuals using Internet</t>
  </si>
  <si>
    <t>ECOWAS|HCD Index - Individuals using Internet</t>
  </si>
  <si>
    <t>Ghana|HCD Index - New business density</t>
  </si>
  <si>
    <t>Guinea|HCD Index - New business density</t>
  </si>
  <si>
    <t>Guinea-Bissau|HCD Index - New business density</t>
  </si>
  <si>
    <t>Liberia|HCD Index - New business density</t>
  </si>
  <si>
    <t>Mali|HCD Index - New business density</t>
  </si>
  <si>
    <t>ECOWAS|HCD Index - New business density</t>
  </si>
  <si>
    <t>Niger|HCD Index - New business density</t>
  </si>
  <si>
    <t>Nigeria|HCD Index - New business density</t>
  </si>
  <si>
    <t>Senegal|HCD Index - New business density</t>
  </si>
  <si>
    <t>Sierra Leone|HCD Index - New business density</t>
  </si>
  <si>
    <t>Gambia, The|HCD Index - New business density</t>
  </si>
  <si>
    <t>Togo|HCD Index - New business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</si>
</sst>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"/>
    <numFmt numFmtId="171" formatCode="_-* #,##0.0_-;\-* #,##0.0_-;_-* &quot;-&quot;??_-;_-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</font>
    <font>
      <b/>
      <i/>
      <sz val="11"/>
      <color rgb="FFFFFFFF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rgb="FFFF0000"/>
      <name val="Arial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FFFF"/>
      <name val="Arial"/>
      <family val="2"/>
    </font>
    <font>
      <sz val="10"/>
      <color rgb="FF003366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i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i/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A53"/>
        <bgColor rgb="FF008A53"/>
      </patternFill>
    </fill>
    <fill>
      <patternFill patternType="solid">
        <fgColor rgb="FFFFFF00"/>
        <bgColor indexed="64"/>
      </patternFill>
    </fill>
    <fill>
      <patternFill patternType="solid">
        <fgColor rgb="FFF3FFFA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/>
      <diagonal/>
    </border>
    <border>
      <left/>
      <right style="medium">
        <color rgb="FF7F7F7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499984740745262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0" borderId="4" xfId="0" applyFont="1" applyBorder="1"/>
    <xf numFmtId="0" fontId="4" fillId="0" borderId="4" xfId="0" applyFont="1" applyBorder="1" applyAlignment="1">
      <alignment horizontal="left" vertical="center"/>
    </xf>
    <xf numFmtId="0" fontId="5" fillId="0" borderId="4" xfId="0" applyFont="1" applyBorder="1"/>
    <xf numFmtId="0" fontId="6" fillId="0" borderId="4" xfId="0" applyFont="1" applyBorder="1" applyAlignment="1">
      <alignment horizontal="left" vertical="center"/>
    </xf>
    <xf numFmtId="0" fontId="4" fillId="0" borderId="4" xfId="1" applyFont="1" applyBorder="1"/>
    <xf numFmtId="0" fontId="5" fillId="0" borderId="4" xfId="1" applyFont="1" applyBorder="1"/>
    <xf numFmtId="0" fontId="4" fillId="0" borderId="4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quotePrefix="1"/>
    <xf numFmtId="2" fontId="11" fillId="3" borderId="6" xfId="0" applyNumberFormat="1" applyFont="1" applyFill="1" applyBorder="1" applyAlignment="1">
      <alignment vertical="center" wrapText="1"/>
    </xf>
    <xf numFmtId="0" fontId="12" fillId="0" borderId="7" xfId="0" applyFont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2" fillId="5" borderId="7" xfId="0" applyFont="1" applyFill="1" applyBorder="1" applyAlignment="1">
      <alignment vertical="top" wrapText="1"/>
    </xf>
    <xf numFmtId="2" fontId="12" fillId="4" borderId="8" xfId="0" applyNumberFormat="1" applyFont="1" applyFill="1" applyBorder="1" applyAlignment="1">
      <alignment vertical="top" wrapText="1"/>
    </xf>
    <xf numFmtId="2" fontId="12" fillId="0" borderId="8" xfId="0" applyNumberFormat="1" applyFont="1" applyBorder="1" applyAlignment="1">
      <alignment vertical="top" wrapText="1"/>
    </xf>
    <xf numFmtId="2" fontId="12" fillId="5" borderId="8" xfId="0" applyNumberFormat="1" applyFont="1" applyFill="1" applyBorder="1" applyAlignment="1">
      <alignment vertical="top" wrapText="1"/>
    </xf>
    <xf numFmtId="0" fontId="12" fillId="3" borderId="7" xfId="0" applyFont="1" applyFill="1" applyBorder="1" applyAlignment="1">
      <alignment vertical="top" wrapText="1"/>
    </xf>
    <xf numFmtId="0" fontId="0" fillId="3" borderId="0" xfId="0" applyFill="1"/>
    <xf numFmtId="0" fontId="4" fillId="3" borderId="4" xfId="0" applyFont="1" applyFill="1" applyBorder="1"/>
    <xf numFmtId="0" fontId="10" fillId="2" borderId="0" xfId="0" applyFont="1" applyFill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6" fillId="0" borderId="4" xfId="0" applyFont="1" applyBorder="1"/>
    <xf numFmtId="2" fontId="17" fillId="0" borderId="4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2" fontId="13" fillId="0" borderId="4" xfId="0" applyNumberFormat="1" applyFont="1" applyBorder="1"/>
    <xf numFmtId="0" fontId="17" fillId="0" borderId="4" xfId="0" applyFont="1" applyBorder="1" applyAlignment="1">
      <alignment horizontal="center" vertical="center" wrapText="1"/>
    </xf>
    <xf numFmtId="2" fontId="17" fillId="0" borderId="4" xfId="0" applyNumberFormat="1" applyFont="1" applyBorder="1" applyAlignment="1">
      <alignment horizontal="center" vertical="center" wrapText="1"/>
    </xf>
    <xf numFmtId="170" fontId="17" fillId="0" borderId="4" xfId="0" applyNumberFormat="1" applyFont="1" applyBorder="1" applyAlignment="1">
      <alignment horizontal="center" vertical="center"/>
    </xf>
    <xf numFmtId="0" fontId="18" fillId="0" borderId="4" xfId="0" applyFont="1" applyBorder="1"/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/>
    <xf numFmtId="3" fontId="12" fillId="0" borderId="4" xfId="0" applyNumberFormat="1" applyFont="1" applyBorder="1" applyAlignment="1">
      <alignment horizontal="center" vertical="center" wrapText="1"/>
    </xf>
    <xf numFmtId="1" fontId="13" fillId="0" borderId="4" xfId="0" applyNumberFormat="1" applyFont="1" applyBorder="1"/>
    <xf numFmtId="0" fontId="16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/>
    </xf>
    <xf numFmtId="0" fontId="14" fillId="0" borderId="4" xfId="0" applyFont="1" applyBorder="1"/>
    <xf numFmtId="0" fontId="20" fillId="0" borderId="0" xfId="0" applyFont="1"/>
    <xf numFmtId="171" fontId="20" fillId="0" borderId="0" xfId="0" applyNumberFormat="1" applyFont="1"/>
    <xf numFmtId="0" fontId="21" fillId="0" borderId="0" xfId="0" applyFont="1"/>
    <xf numFmtId="49" fontId="10" fillId="2" borderId="0" xfId="0" applyNumberFormat="1" applyFont="1" applyFill="1" applyAlignment="1">
      <alignment horizontal="left" vertical="top" wrapText="1"/>
    </xf>
    <xf numFmtId="49" fontId="16" fillId="0" borderId="4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447E1EC0-6B35-4632-B6C4-9156E4BEA7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rgtbi-my.sharepoint.com/personal/i_sow_institute_global/Documents/REPORT%202024%20ECOWAS%20HCD/FINAL_20230608_ECOWAS%20HCD%20integrated%20index%20model_05042024.xlsx" TargetMode="External"/><Relationship Id="rId1" Type="http://schemas.openxmlformats.org/officeDocument/2006/relationships/externalLinkPath" Target="/personal/i_sow_institute_global/Documents/REPORT%202024%20ECOWAS%20HCD/FINAL_20230608_ECOWAS%20HCD%20integrated%20index%20model_0504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put&gt;&gt;"/>
      <sheetName val="Cover page"/>
      <sheetName val="ECOWAS results"/>
      <sheetName val="Country results"/>
      <sheetName val="Sheet1"/>
      <sheetName val="Baseline vs latest"/>
      <sheetName val="Latest performance by indicator"/>
      <sheetName val="Country results by indicator"/>
      <sheetName val="Sheet2"/>
      <sheetName val="Method comparison&gt;&gt;"/>
      <sheetName val="Approaches comparison"/>
      <sheetName val="Previous index"/>
      <sheetName val="Calculation&gt;&gt;"/>
      <sheetName val="Integrated index calculation"/>
      <sheetName val="Aggregation"/>
      <sheetName val="Normalization"/>
      <sheetName val="Latest"/>
      <sheetName val="Target"/>
      <sheetName val="Baseline"/>
      <sheetName val="Assumptions&gt;&gt;"/>
      <sheetName val="Min-max inputs"/>
      <sheetName val="Correlation"/>
      <sheetName val="Country pop weight"/>
      <sheetName val="HCD Targets &gt;&gt;"/>
      <sheetName val="Aspiration by Indicator"/>
      <sheetName val="Regional Targets"/>
      <sheetName val="Region Aspiration Growth - Calc"/>
      <sheetName val="Raw data&gt;&gt;"/>
      <sheetName val="Data Request summary"/>
      <sheetName val="Health&gt;&gt;"/>
      <sheetName val="Fertility rate"/>
      <sheetName val="Maternal mortality rate"/>
      <sheetName val="Under-5 mortality rate"/>
      <sheetName val="Under-5 stunting rate"/>
      <sheetName val="Life expectancy at birth"/>
      <sheetName val="Government health exp."/>
      <sheetName val="Child marriage"/>
      <sheetName val="Education&gt;&gt;"/>
      <sheetName val="Government Education exp."/>
      <sheetName val="Ratio of teachers"/>
      <sheetName val="Children out of school"/>
      <sheetName val="Mean years of schooling"/>
      <sheetName val="Harmonized test scores"/>
      <sheetName val="Youth NEET"/>
      <sheetName val="Number of Teachers "/>
      <sheetName val="Young people NEET"/>
      <sheetName val="Youth Literacy rate"/>
      <sheetName val="Number of citations"/>
      <sheetName val="Entrepreneurship&gt;&gt;"/>
      <sheetName val="Penetration rate fin services"/>
      <sheetName val="Individuals using Internet"/>
      <sheetName val="New business density"/>
      <sheetName val="gender specific indicators&gt;&gt;"/>
      <sheetName val="Prevalence stunting"/>
      <sheetName val="Primary completion rate"/>
      <sheetName val="lower secondary completion"/>
      <sheetName val="Employment by Skill level"/>
      <sheetName val="Women in managerial position"/>
      <sheetName val="Women in middle &amp; senior manage"/>
      <sheetName val="Others&gt;&gt;"/>
      <sheetName val="HDI"/>
      <sheetName val="HCI"/>
      <sheetName val="Population"/>
      <sheetName val="Nigeria education % of budget"/>
      <sheetName val="Spend vs. performance &gt;&gt;"/>
      <sheetName val="Health &amp; education"/>
      <sheetName val="Health expenditure"/>
      <sheetName val="Education expenditure"/>
      <sheetName val="Finalized indicators list"/>
      <sheetName val="Missing inputs indicator"/>
      <sheetName val="Missing inputs count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9">
          <cell r="E19" t="str">
            <v>Index (calculated by aggregating indicators)</v>
          </cell>
          <cell r="F19" t="str">
            <v>Index (calculated by averaging themes)</v>
          </cell>
          <cell r="G19" t="str">
            <v>Health &amp; nutrition Score</v>
          </cell>
          <cell r="H19" t="str">
            <v>Fertility rate</v>
          </cell>
          <cell r="I19" t="str">
            <v>Maternal mortality rate</v>
          </cell>
          <cell r="J19" t="str">
            <v>Under-5 mortality rate</v>
          </cell>
          <cell r="K19" t="str">
            <v>Under-5 stunting rate</v>
          </cell>
          <cell r="L19" t="str">
            <v>Life expectancy at birth</v>
          </cell>
          <cell r="M19" t="str">
            <v>Government health exp.</v>
          </cell>
          <cell r="N19" t="str">
            <v>Child Marriage</v>
          </cell>
          <cell r="O19" t="str">
            <v>Education score</v>
          </cell>
          <cell r="P19" t="str">
            <v>Government Education exp.</v>
          </cell>
          <cell r="Q19" t="str">
            <v>Ratio of teachers</v>
          </cell>
          <cell r="R19" t="str">
            <v>Children out of school</v>
          </cell>
          <cell r="S19" t="str">
            <v>Mean years of schooling</v>
          </cell>
          <cell r="T19" t="str">
            <v>Harmonized test scores</v>
          </cell>
          <cell r="U19" t="str">
            <v>Youth NEET</v>
          </cell>
          <cell r="V19" t="str">
            <v>Youth literacy rate</v>
          </cell>
          <cell r="W19" t="str">
            <v>Number of citations</v>
          </cell>
          <cell r="X19" t="str">
            <v>Entrepreneurship Score</v>
          </cell>
          <cell r="Y19" t="str">
            <v>Penetration rate fin services</v>
          </cell>
          <cell r="Z19" t="str">
            <v>Individuals using Internet</v>
          </cell>
          <cell r="AA19" t="str">
            <v>New business density</v>
          </cell>
          <cell r="AB19" t="str">
            <v>Maternal and infant mortality</v>
          </cell>
          <cell r="AC19" t="str">
            <v>Fertility and marriage</v>
          </cell>
          <cell r="AD19" t="str">
            <v>Literacy and schooling level</v>
          </cell>
          <cell r="AE19" t="str">
            <v>Share of population</v>
          </cell>
        </row>
        <row r="20">
          <cell r="E20" t="str">
            <v>Scale 1-10</v>
          </cell>
          <cell r="G20" t="str">
            <v>Scale 1-10</v>
          </cell>
          <cell r="H20" t="str">
            <v>Scale 1-10</v>
          </cell>
          <cell r="I20" t="str">
            <v>Scale 1-10</v>
          </cell>
          <cell r="J20" t="str">
            <v>Scale 1-10</v>
          </cell>
          <cell r="K20" t="str">
            <v>Scale 1-10</v>
          </cell>
          <cell r="L20" t="str">
            <v>Scale 1-10</v>
          </cell>
          <cell r="M20" t="str">
            <v>Scale 1-10</v>
          </cell>
          <cell r="N20" t="str">
            <v>Scale 1-10</v>
          </cell>
          <cell r="O20" t="str">
            <v>Scale 1-10</v>
          </cell>
          <cell r="P20" t="str">
            <v>Scale 1-10</v>
          </cell>
          <cell r="Q20" t="str">
            <v>Scale 1-10</v>
          </cell>
          <cell r="R20" t="str">
            <v>Scale 1-10</v>
          </cell>
          <cell r="S20" t="str">
            <v>Scale 1-10</v>
          </cell>
          <cell r="T20" t="str">
            <v>Scale 1-10</v>
          </cell>
          <cell r="U20" t="str">
            <v>Scale 1-10</v>
          </cell>
          <cell r="V20" t="str">
            <v>Scale 1-10</v>
          </cell>
          <cell r="W20" t="str">
            <v>Scale 1-10</v>
          </cell>
          <cell r="X20" t="str">
            <v>Scale 1-10</v>
          </cell>
          <cell r="Y20" t="str">
            <v>Scale 1-10</v>
          </cell>
          <cell r="Z20" t="str">
            <v>Scale 1-10</v>
          </cell>
          <cell r="AA20" t="str">
            <v>Scale 1-10</v>
          </cell>
          <cell r="AB20" t="str">
            <v>Scale 1-10</v>
          </cell>
          <cell r="AC20" t="str">
            <v>Scale 1-10</v>
          </cell>
          <cell r="AD20" t="str">
            <v>Scale 1-10</v>
          </cell>
          <cell r="AE20" t="str">
            <v>%</v>
          </cell>
        </row>
        <row r="21">
          <cell r="E21" t="str">
            <v>Scale 0-1</v>
          </cell>
          <cell r="F21" t="str">
            <v>Scale 0-1</v>
          </cell>
          <cell r="G21" t="str">
            <v>Scale 0-1</v>
          </cell>
          <cell r="H21" t="str">
            <v>Scale 0-1</v>
          </cell>
          <cell r="I21" t="str">
            <v>Scale 0-1</v>
          </cell>
          <cell r="J21" t="str">
            <v>Scale 0-1</v>
          </cell>
          <cell r="K21" t="str">
            <v>Scale 0-1</v>
          </cell>
          <cell r="L21" t="str">
            <v>Scale 0-1</v>
          </cell>
          <cell r="M21" t="str">
            <v>Scale 0-1</v>
          </cell>
          <cell r="N21" t="str">
            <v>Scale 0-1</v>
          </cell>
          <cell r="O21" t="str">
            <v>Scale 0-1</v>
          </cell>
          <cell r="P21" t="str">
            <v>Scale 0-1</v>
          </cell>
          <cell r="Q21" t="str">
            <v>Scale 0-1</v>
          </cell>
          <cell r="R21" t="str">
            <v>Scale 0-1</v>
          </cell>
          <cell r="S21" t="str">
            <v>Scale 0-1</v>
          </cell>
          <cell r="T21" t="str">
            <v>Scale 0-1</v>
          </cell>
          <cell r="U21" t="str">
            <v>Scale 0-1</v>
          </cell>
          <cell r="V21" t="str">
            <v>Scale 0-1</v>
          </cell>
          <cell r="W21" t="str">
            <v>Scale 0-1</v>
          </cell>
          <cell r="X21" t="str">
            <v>Scale 0-1</v>
          </cell>
          <cell r="Y21" t="str">
            <v>Scale 0-1</v>
          </cell>
          <cell r="Z21" t="str">
            <v>Scale 0-1</v>
          </cell>
          <cell r="AA21" t="str">
            <v>Scale 0-1</v>
          </cell>
          <cell r="AB21" t="str">
            <v>Scale 0-1</v>
          </cell>
          <cell r="AC21" t="str">
            <v>Scale 0-1</v>
          </cell>
          <cell r="AD21" t="str">
            <v>Scale 0-1</v>
          </cell>
          <cell r="AE21" t="str">
            <v>%</v>
          </cell>
        </row>
        <row r="22">
          <cell r="D22" t="str">
            <v>Benin</v>
          </cell>
          <cell r="E22">
            <v>0.24661352737124176</v>
          </cell>
          <cell r="F22">
            <v>0.25277793048659714</v>
          </cell>
          <cell r="G22">
            <v>0.30269199067797914</v>
          </cell>
          <cell r="H22">
            <v>0.37897066865913942</v>
          </cell>
          <cell r="I22">
            <v>0.54361928049469721</v>
          </cell>
          <cell r="J22">
            <v>0.33772620829134237</v>
          </cell>
          <cell r="K22">
            <v>0.41879406908189892</v>
          </cell>
          <cell r="L22">
            <v>0.20098402817934158</v>
          </cell>
          <cell r="M22">
            <v>0.11057050149681623</v>
          </cell>
          <cell r="N22" t="str">
            <v/>
          </cell>
          <cell r="O22">
            <v>0.2063754904722398</v>
          </cell>
          <cell r="P22">
            <v>0.20348304217362587</v>
          </cell>
          <cell r="Q22">
            <v>0.10635992201080201</v>
          </cell>
          <cell r="R22">
            <v>0.89069245706442624</v>
          </cell>
          <cell r="S22">
            <v>0.11968045984890935</v>
          </cell>
          <cell r="T22">
            <v>0.40222769719520901</v>
          </cell>
          <cell r="U22">
            <v>0</v>
          </cell>
          <cell r="V22" t="str">
            <v/>
          </cell>
          <cell r="W22">
            <v>5.7452525581046104E-3</v>
          </cell>
          <cell r="X22">
            <v>0.24926631030957247</v>
          </cell>
          <cell r="Y22">
            <v>1</v>
          </cell>
          <cell r="Z22">
            <v>0.15179697834453204</v>
          </cell>
          <cell r="AA22">
            <v>1.4426637655449239E-2</v>
          </cell>
          <cell r="AB22">
            <v>0.43127777592204986</v>
          </cell>
          <cell r="AC22">
            <v>0.37897066865913942</v>
          </cell>
          <cell r="AD22">
            <v>0.11299518553720145</v>
          </cell>
          <cell r="AE22">
            <v>3.1399232645065792E-2</v>
          </cell>
        </row>
        <row r="23">
          <cell r="D23" t="str">
            <v>Burkina Faso</v>
          </cell>
          <cell r="E23">
            <v>0.28172506291818444</v>
          </cell>
          <cell r="F23">
            <v>0.28633213265327684</v>
          </cell>
          <cell r="G23">
            <v>0.43185152912708935</v>
          </cell>
          <cell r="H23">
            <v>0.41653137102624338</v>
          </cell>
          <cell r="I23">
            <v>0.77946081089356911</v>
          </cell>
          <cell r="J23">
            <v>0.34546039626748004</v>
          </cell>
          <cell r="K23">
            <v>0.6344604759144935</v>
          </cell>
          <cell r="L23">
            <v>0.18229651560309854</v>
          </cell>
          <cell r="M23">
            <v>0.51756882529929482</v>
          </cell>
          <cell r="N23" t="str">
            <v/>
          </cell>
          <cell r="O23">
            <v>0.19112827672652777</v>
          </cell>
          <cell r="P23">
            <v>0.61925164961091328</v>
          </cell>
          <cell r="Q23">
            <v>0.4208568178784477</v>
          </cell>
          <cell r="R23">
            <v>4.268367570157041E-2</v>
          </cell>
          <cell r="S23">
            <v>5.5951812558231305E-2</v>
          </cell>
          <cell r="T23">
            <v>0.50278850978964174</v>
          </cell>
          <cell r="U23">
            <v>1.996340703278179E-2</v>
          </cell>
          <cell r="V23">
            <v>0.11965446127556859</v>
          </cell>
          <cell r="W23">
            <v>5.358394577831091E-3</v>
          </cell>
          <cell r="X23">
            <v>0.2360165921062134</v>
          </cell>
          <cell r="Y23">
            <v>0.44567060288220556</v>
          </cell>
          <cell r="Z23">
            <v>7.2605685501021505E-2</v>
          </cell>
          <cell r="AA23" t="str">
            <v/>
          </cell>
          <cell r="AB23">
            <v>0.5116048593679261</v>
          </cell>
          <cell r="AC23">
            <v>0.41653137102624338</v>
          </cell>
          <cell r="AD23">
            <v>0.18316830106360027</v>
          </cell>
          <cell r="AE23">
            <v>5.3393100315966481E-2</v>
          </cell>
        </row>
        <row r="24">
          <cell r="D24" t="str">
            <v>Cabo Verde</v>
          </cell>
          <cell r="E24">
            <v>0.47819125339134771</v>
          </cell>
          <cell r="F24">
            <v>0.47674301365627175</v>
          </cell>
          <cell r="G24">
            <v>0.71545813968006111</v>
          </cell>
          <cell r="H24">
            <v>0.95396709245804068</v>
          </cell>
          <cell r="I24">
            <v>0.98161069409260227</v>
          </cell>
          <cell r="J24">
            <v>0.9392741619909345</v>
          </cell>
          <cell r="K24">
            <v>0.94542134158009516</v>
          </cell>
          <cell r="L24">
            <v>0.68363737023472704</v>
          </cell>
          <cell r="M24">
            <v>0.45445047672906363</v>
          </cell>
          <cell r="N24" t="str">
            <v/>
          </cell>
          <cell r="O24">
            <v>0.36476769637834439</v>
          </cell>
          <cell r="P24">
            <v>0.77242625129675979</v>
          </cell>
          <cell r="Q24">
            <v>0.96622878501867104</v>
          </cell>
          <cell r="R24">
            <v>0.71779850326155925</v>
          </cell>
          <cell r="S24">
            <v>0.34956307667359637</v>
          </cell>
          <cell r="T24" t="str">
            <v/>
          </cell>
          <cell r="U24">
            <v>0.16094636428497913</v>
          </cell>
          <cell r="V24">
            <v>0.64975425074369197</v>
          </cell>
          <cell r="W24">
            <v>6.5848166855067222E-5</v>
          </cell>
          <cell r="X24">
            <v>0.35000320491040959</v>
          </cell>
          <cell r="Y24" t="str">
            <v/>
          </cell>
          <cell r="Z24">
            <v>0.38067784748731692</v>
          </cell>
          <cell r="AA24">
            <v>0.32071232996576848</v>
          </cell>
          <cell r="AB24">
            <v>0.95513467946364861</v>
          </cell>
          <cell r="AC24">
            <v>0.95396709245804068</v>
          </cell>
          <cell r="AD24">
            <v>0.5730414652999094</v>
          </cell>
          <cell r="AE24">
            <v>1.4203695461762447E-3</v>
          </cell>
        </row>
        <row r="25">
          <cell r="D25" t="str">
            <v>Cote d'Ivoire</v>
          </cell>
          <cell r="E25">
            <v>0.29472222807341386</v>
          </cell>
          <cell r="F25">
            <v>0.29737945267355004</v>
          </cell>
          <cell r="G25">
            <v>0.37944383400774184</v>
          </cell>
          <cell r="H25">
            <v>0.48268305579218784</v>
          </cell>
          <cell r="I25">
            <v>0.58277443805126661</v>
          </cell>
          <cell r="J25">
            <v>0.41249002539400598</v>
          </cell>
          <cell r="K25">
            <v>0.67458445858102278</v>
          </cell>
          <cell r="L25">
            <v>0.15950521169885984</v>
          </cell>
          <cell r="M25">
            <v>0.23456964958941165</v>
          </cell>
          <cell r="N25" t="str">
            <v/>
          </cell>
          <cell r="O25">
            <v>0.24298888674225716</v>
          </cell>
          <cell r="P25">
            <v>0.26479068919504622</v>
          </cell>
          <cell r="Q25">
            <v>0.38932266180219322</v>
          </cell>
          <cell r="R25">
            <v>0.75265786998535589</v>
          </cell>
          <cell r="S25">
            <v>0.20529665849170031</v>
          </cell>
          <cell r="T25">
            <v>0.34773463363977686</v>
          </cell>
          <cell r="U25">
            <v>4.4057174141311712E-3</v>
          </cell>
          <cell r="V25">
            <v>0.47211174712149717</v>
          </cell>
          <cell r="W25">
            <v>3.8521177610214294E-3</v>
          </cell>
          <cell r="X25">
            <v>0.26970563727065111</v>
          </cell>
          <cell r="Y25">
            <v>0.8089253449334336</v>
          </cell>
          <cell r="Z25">
            <v>0.22507201252734604</v>
          </cell>
          <cell r="AA25">
            <v>1.8691353790474121E-2</v>
          </cell>
          <cell r="AB25">
            <v>0.49046828371289197</v>
          </cell>
          <cell r="AC25">
            <v>0.48268305579218784</v>
          </cell>
          <cell r="AD25">
            <v>0.34600045363931786</v>
          </cell>
          <cell r="AE25">
            <v>6.6384771257351372E-2</v>
          </cell>
        </row>
        <row r="26">
          <cell r="D26" t="str">
            <v>Ghana</v>
          </cell>
          <cell r="E26">
            <v>0.3252770257246318</v>
          </cell>
          <cell r="F26">
            <v>0.35824776130241348</v>
          </cell>
          <cell r="G26">
            <v>0.50344358767826436</v>
          </cell>
          <cell r="H26">
            <v>0.64245619272688415</v>
          </cell>
          <cell r="I26">
            <v>0.78037139595302418</v>
          </cell>
          <cell r="J26">
            <v>0.67717112502182653</v>
          </cell>
          <cell r="K26">
            <v>0.86266562733037866</v>
          </cell>
          <cell r="L26">
            <v>0.33576474501780007</v>
          </cell>
          <cell r="M26">
            <v>0.24587337139288251</v>
          </cell>
          <cell r="N26" t="str">
            <v/>
          </cell>
          <cell r="O26">
            <v>0.20061071273131514</v>
          </cell>
          <cell r="P26">
            <v>0.14196424012721251</v>
          </cell>
          <cell r="Q26">
            <v>0.39101199159199246</v>
          </cell>
          <cell r="R26">
            <v>0.40939667513885719</v>
          </cell>
          <cell r="S26">
            <v>0.37621055901582651</v>
          </cell>
          <cell r="T26">
            <v>1.1598474819245783E-2</v>
          </cell>
          <cell r="U26">
            <v>0.24424195914589644</v>
          </cell>
          <cell r="V26">
            <v>0.58792892768844862</v>
          </cell>
          <cell r="W26">
            <v>5.603678999366217E-2</v>
          </cell>
          <cell r="X26">
            <v>0.37068898349766088</v>
          </cell>
          <cell r="Y26" t="str">
            <v/>
          </cell>
          <cell r="Z26">
            <v>0.37068898349766088</v>
          </cell>
          <cell r="AA26" t="str">
            <v/>
          </cell>
          <cell r="AB26">
            <v>0.72390653191781551</v>
          </cell>
          <cell r="AC26">
            <v>0.64245619272688415</v>
          </cell>
          <cell r="AD26">
            <v>0.44328875536651535</v>
          </cell>
          <cell r="AE26">
            <v>7.9321407937118033E-2</v>
          </cell>
        </row>
        <row r="27">
          <cell r="D27" t="str">
            <v>Guinea</v>
          </cell>
          <cell r="E27">
            <v>0.2423610033903576</v>
          </cell>
          <cell r="F27">
            <v>0.21406333716338455</v>
          </cell>
          <cell r="G27">
            <v>0.32371822450196974</v>
          </cell>
          <cell r="H27">
            <v>0.48623356994629224</v>
          </cell>
          <cell r="I27">
            <v>0.51630172871104407</v>
          </cell>
          <cell r="J27">
            <v>0.2071043669165738</v>
          </cell>
          <cell r="K27">
            <v>0.4814877919983509</v>
          </cell>
          <cell r="L27">
            <v>0.16947640715696435</v>
          </cell>
          <cell r="M27">
            <v>0.20446171978797037</v>
          </cell>
          <cell r="N27" t="str">
            <v/>
          </cell>
          <cell r="O27">
            <v>0.2379075168320105</v>
          </cell>
          <cell r="P27">
            <v>0</v>
          </cell>
          <cell r="Q27">
            <v>0</v>
          </cell>
          <cell r="R27">
            <v>0.47627623245536693</v>
          </cell>
          <cell r="S27">
            <v>5.9098453989978983E-2</v>
          </cell>
          <cell r="T27">
            <v>0.52620553696114492</v>
          </cell>
          <cell r="U27">
            <v>0.79192770519007727</v>
          </cell>
          <cell r="V27" t="str">
            <v/>
          </cell>
          <cell r="W27">
            <v>0</v>
          </cell>
          <cell r="X27">
            <v>8.0564270156173401E-2</v>
          </cell>
          <cell r="Y27" t="str">
            <v/>
          </cell>
          <cell r="Z27">
            <v>0.15636727173023321</v>
          </cell>
          <cell r="AA27">
            <v>1.0551697955365692E-2</v>
          </cell>
          <cell r="AB27">
            <v>0.34324757228819791</v>
          </cell>
          <cell r="AC27">
            <v>0.4862335699462923</v>
          </cell>
          <cell r="AD27">
            <v>2.9099459449103082E-2</v>
          </cell>
          <cell r="AE27">
            <v>3.2691767120159212E-2</v>
          </cell>
        </row>
        <row r="28">
          <cell r="D28" t="str">
            <v>Guinea-Bissau</v>
          </cell>
          <cell r="E28">
            <v>0.26492748978909408</v>
          </cell>
          <cell r="F28">
            <v>0.28398657587085385</v>
          </cell>
          <cell r="G28">
            <v>0.30193112582308623</v>
          </cell>
          <cell r="H28">
            <v>0.55986002135245638</v>
          </cell>
          <cell r="I28">
            <v>0.35968109848476615</v>
          </cell>
          <cell r="J28">
            <v>0.41678679649186023</v>
          </cell>
          <cell r="K28">
            <v>0.48650328983166702</v>
          </cell>
          <cell r="L28">
            <v>0.19525228657247218</v>
          </cell>
          <cell r="M28">
            <v>4.4045688455402257E-3</v>
          </cell>
          <cell r="N28">
            <v>0.64769847935875202</v>
          </cell>
          <cell r="O28">
            <v>0.17415514488503225</v>
          </cell>
          <cell r="P28">
            <v>0.15052393496446592</v>
          </cell>
          <cell r="Q28" t="str">
            <v/>
          </cell>
          <cell r="R28" t="str">
            <v/>
          </cell>
          <cell r="S28">
            <v>0.16139202456425158</v>
          </cell>
          <cell r="T28" t="str">
            <v/>
          </cell>
          <cell r="U28">
            <v>0.36002971993603122</v>
          </cell>
          <cell r="V28">
            <v>0.29960627328078393</v>
          </cell>
          <cell r="W28">
            <v>0</v>
          </cell>
          <cell r="X28">
            <v>0.37587345690444307</v>
          </cell>
          <cell r="Y28">
            <v>0.73080604556757811</v>
          </cell>
          <cell r="Z28">
            <v>0.15940348651100439</v>
          </cell>
          <cell r="AA28" t="str">
            <v/>
          </cell>
          <cell r="AB28">
            <v>0.38756798892289168</v>
          </cell>
          <cell r="AC28">
            <v>0.60135256036818963</v>
          </cell>
          <cell r="AD28">
            <v>0.22740220395988808</v>
          </cell>
          <cell r="AE28">
            <v>4.9785012570750641E-3</v>
          </cell>
        </row>
        <row r="29">
          <cell r="D29" t="str">
            <v>Liberia</v>
          </cell>
          <cell r="E29">
            <v>0.22289663768137979</v>
          </cell>
          <cell r="F29">
            <v>0.20109037283992162</v>
          </cell>
          <cell r="G29">
            <v>0.34846554692848553</v>
          </cell>
          <cell r="H29">
            <v>0.54416301140799495</v>
          </cell>
          <cell r="I29">
            <v>0.42615380782498874</v>
          </cell>
          <cell r="J29">
            <v>0.40217777475915584</v>
          </cell>
          <cell r="K29">
            <v>0.51408852791490578</v>
          </cell>
          <cell r="L29">
            <v>0.23238990230928941</v>
          </cell>
          <cell r="M29">
            <v>0.10848134997807724</v>
          </cell>
          <cell r="N29">
            <v>0.66801843165235986</v>
          </cell>
          <cell r="O29">
            <v>0.18299084712017244</v>
          </cell>
          <cell r="P29">
            <v>7.9559355154831424E-2</v>
          </cell>
          <cell r="Q29" t="str">
            <v/>
          </cell>
          <cell r="R29">
            <v>7.5143223354302111E-2</v>
          </cell>
          <cell r="S29">
            <v>0.28946563786619922</v>
          </cell>
          <cell r="T29">
            <v>0.13630980267399848</v>
          </cell>
          <cell r="U29">
            <v>0.64578179784319478</v>
          </cell>
          <cell r="V29">
            <v>0.3996318731342221</v>
          </cell>
          <cell r="W29">
            <v>8.1487106483145607E-4</v>
          </cell>
          <cell r="X29">
            <v>7.1814724471106928E-2</v>
          </cell>
          <cell r="Y29" t="str">
            <v/>
          </cell>
          <cell r="Z29">
            <v>0.14967311496266678</v>
          </cell>
          <cell r="AA29">
            <v>0</v>
          </cell>
          <cell r="AB29">
            <v>0.41404314780622509</v>
          </cell>
          <cell r="AC29">
            <v>0.60125250979398848</v>
          </cell>
          <cell r="AD29">
            <v>0.34223827736435974</v>
          </cell>
          <cell r="AE29">
            <v>1.2546787306245607E-2</v>
          </cell>
        </row>
        <row r="30">
          <cell r="D30" t="str">
            <v>Mali</v>
          </cell>
          <cell r="E30">
            <v>0.20560184440366713</v>
          </cell>
          <cell r="F30">
            <v>0.21268049539166564</v>
          </cell>
          <cell r="G30">
            <v>0.28416866441673705</v>
          </cell>
          <cell r="H30">
            <v>0.19527827847573992</v>
          </cell>
          <cell r="I30">
            <v>0.61919784042947079</v>
          </cell>
          <cell r="J30">
            <v>0.22085403442970741</v>
          </cell>
          <cell r="K30">
            <v>0.58430549758133199</v>
          </cell>
          <cell r="L30">
            <v>0.17113827306664839</v>
          </cell>
          <cell r="M30">
            <v>0.17620244355390441</v>
          </cell>
          <cell r="N30" t="str">
            <v/>
          </cell>
          <cell r="O30">
            <v>0.11787582205132807</v>
          </cell>
          <cell r="P30">
            <v>0.36936663004509479</v>
          </cell>
          <cell r="Q30" t="str">
            <v/>
          </cell>
          <cell r="R30" t="str">
            <v/>
          </cell>
          <cell r="S30">
            <v>2.0794584632948961E-3</v>
          </cell>
          <cell r="T30">
            <v>1.2052938813207703E-2</v>
          </cell>
          <cell r="U30">
            <v>0.25436134133147897</v>
          </cell>
          <cell r="V30">
            <v>3.1704222414917514E-2</v>
          </cell>
          <cell r="W30">
            <v>2.8643952581954221E-3</v>
          </cell>
          <cell r="X30">
            <v>0.23599699970693178</v>
          </cell>
          <cell r="Y30">
            <v>0.77767762518709138</v>
          </cell>
          <cell r="Z30">
            <v>0.15515164414138247</v>
          </cell>
          <cell r="AA30">
            <v>6.0655098896259026E-3</v>
          </cell>
          <cell r="AB30">
            <v>0.38677951746617178</v>
          </cell>
          <cell r="AC30">
            <v>0.19527827847573986</v>
          </cell>
          <cell r="AD30">
            <v>1.6780258510334267E-2</v>
          </cell>
          <cell r="AE30">
            <v>5.292030817379411E-2</v>
          </cell>
        </row>
        <row r="31">
          <cell r="D31" t="str">
            <v>Niger</v>
          </cell>
          <cell r="E31">
            <v>0.15505675757851334</v>
          </cell>
          <cell r="F31">
            <v>0.15703661184206039</v>
          </cell>
          <cell r="G31">
            <v>0.18782606267068802</v>
          </cell>
          <cell r="H31">
            <v>3.3823319046994198E-2</v>
          </cell>
          <cell r="I31">
            <v>0.61828725537001572</v>
          </cell>
          <cell r="J31">
            <v>6.5310920687384241E-2</v>
          </cell>
          <cell r="K31">
            <v>0</v>
          </cell>
          <cell r="L31">
            <v>0.26050596025067896</v>
          </cell>
          <cell r="M31">
            <v>0.44492382365729366</v>
          </cell>
          <cell r="N31" t="str">
            <v/>
          </cell>
          <cell r="O31">
            <v>0.12891121704210362</v>
          </cell>
          <cell r="P31">
            <v>0.38272698106000774</v>
          </cell>
          <cell r="Q31">
            <v>0.32343880000001851</v>
          </cell>
          <cell r="R31">
            <v>0</v>
          </cell>
          <cell r="S31">
            <v>0</v>
          </cell>
          <cell r="T31">
            <v>0</v>
          </cell>
          <cell r="U31">
            <v>0.3341117104607127</v>
          </cell>
          <cell r="V31" t="str">
            <v/>
          </cell>
          <cell r="W31">
            <v>2.6339266742026867E-4</v>
          </cell>
          <cell r="X31">
            <v>0.15437255581338949</v>
          </cell>
          <cell r="Y31">
            <v>0.23865445956268852</v>
          </cell>
          <cell r="Z31">
            <v>7.7761138977880576E-2</v>
          </cell>
          <cell r="AA31" t="str">
            <v/>
          </cell>
          <cell r="AB31">
            <v>0.28608533619233567</v>
          </cell>
          <cell r="AC31">
            <v>3.3823319046994205E-2</v>
          </cell>
          <cell r="AD31">
            <v>0.14626261141220509</v>
          </cell>
          <cell r="AE31">
            <v>6.1008117169460169E-2</v>
          </cell>
        </row>
        <row r="32">
          <cell r="D32" t="str">
            <v>Nigeria</v>
          </cell>
          <cell r="E32">
            <v>0.23196424367296586</v>
          </cell>
          <cell r="F32">
            <v>0.22000565725038337</v>
          </cell>
          <cell r="G32">
            <v>0.1548940767276904</v>
          </cell>
          <cell r="H32">
            <v>0.3296372088336893</v>
          </cell>
          <cell r="I32">
            <v>6.6472709340222605E-2</v>
          </cell>
          <cell r="J32">
            <v>0.10312250634850149</v>
          </cell>
          <cell r="K32">
            <v>0.3234996102488919</v>
          </cell>
          <cell r="L32">
            <v>0</v>
          </cell>
          <cell r="M32">
            <v>9.1127160641579621E-2</v>
          </cell>
          <cell r="N32" t="str">
            <v/>
          </cell>
          <cell r="O32">
            <v>0.3607066810100048</v>
          </cell>
          <cell r="P32">
            <v>0.99031565265902421</v>
          </cell>
          <cell r="Q32" t="str">
            <v/>
          </cell>
          <cell r="R32" t="str">
            <v/>
          </cell>
          <cell r="S32">
            <v>0.46602580524519421</v>
          </cell>
          <cell r="T32">
            <v>2.0513092458524985E-2</v>
          </cell>
          <cell r="U32">
            <v>0.72088551188721217</v>
          </cell>
          <cell r="V32" t="str">
            <v/>
          </cell>
          <cell r="W32">
            <v>0.15090753639010018</v>
          </cell>
          <cell r="X32">
            <v>0.14441621401345495</v>
          </cell>
          <cell r="Y32" t="str">
            <v/>
          </cell>
          <cell r="Z32">
            <v>0.28861544312711696</v>
          </cell>
          <cell r="AA32">
            <v>2.1235859908572109E-2</v>
          </cell>
          <cell r="AB32">
            <v>8.4614168499102749E-2</v>
          </cell>
          <cell r="AC32">
            <v>0.3296372088336893</v>
          </cell>
          <cell r="AD32">
            <v>0.46602580524519421</v>
          </cell>
          <cell r="AE32">
            <v>0.51555683164605526</v>
          </cell>
        </row>
        <row r="33">
          <cell r="D33" t="str">
            <v>Senegal</v>
          </cell>
          <cell r="E33">
            <v>0.32581888852542418</v>
          </cell>
          <cell r="F33">
            <v>0.33331039580387212</v>
          </cell>
          <cell r="G33">
            <v>0.49551523860806346</v>
          </cell>
          <cell r="H33">
            <v>0.48847599993835822</v>
          </cell>
          <cell r="I33">
            <v>0.78219256607193444</v>
          </cell>
          <cell r="J33">
            <v>0.72357625287865213</v>
          </cell>
          <cell r="K33">
            <v>0.75483242391408123</v>
          </cell>
          <cell r="L33">
            <v>0.44761849542878041</v>
          </cell>
          <cell r="M33">
            <v>0.22405185005382947</v>
          </cell>
          <cell r="N33">
            <v>0.52577876559710457</v>
          </cell>
          <cell r="O33">
            <v>0.23959527016948534</v>
          </cell>
          <cell r="P33">
            <v>0.69264009660853787</v>
          </cell>
          <cell r="Q33">
            <v>0.30710861203195816</v>
          </cell>
          <cell r="R33">
            <v>0.21863632029988386</v>
          </cell>
          <cell r="S33">
            <v>0.10022539122220486</v>
          </cell>
          <cell r="T33">
            <v>0.5476350229352257</v>
          </cell>
          <cell r="U33">
            <v>3.7723955358497999E-2</v>
          </cell>
          <cell r="V33" t="str">
            <v/>
          </cell>
          <cell r="W33">
            <v>5.5970941826807086E-3</v>
          </cell>
          <cell r="X33">
            <v>0.26482067863406755</v>
          </cell>
          <cell r="Y33">
            <v>0.59800323664562371</v>
          </cell>
          <cell r="Z33">
            <v>0.30582202096145117</v>
          </cell>
          <cell r="AA33">
            <v>1.1070558956413517E-2</v>
          </cell>
          <cell r="AB33">
            <v>0.75115249022048114</v>
          </cell>
          <cell r="AC33">
            <v>0.5067746043654745</v>
          </cell>
          <cell r="AD33">
            <v>0.19697670577949178</v>
          </cell>
          <cell r="AE33">
            <v>4.0772512016572782E-2</v>
          </cell>
        </row>
        <row r="34">
          <cell r="D34" t="str">
            <v>Sierra Leone</v>
          </cell>
          <cell r="E34">
            <v>0.23569465281234359</v>
          </cell>
          <cell r="F34">
            <v>0.19049314085159952</v>
          </cell>
          <cell r="G34">
            <v>0.3382034792028249</v>
          </cell>
          <cell r="H34">
            <v>0.56490548883460467</v>
          </cell>
          <cell r="I34">
            <v>0.61646608525110547</v>
          </cell>
          <cell r="J34">
            <v>0.15554311374232305</v>
          </cell>
          <cell r="K34">
            <v>0.52913502141485436</v>
          </cell>
          <cell r="L34">
            <v>0.20915769520452235</v>
          </cell>
          <cell r="M34">
            <v>0.15376845702827557</v>
          </cell>
          <cell r="N34">
            <v>0.54863871192741342</v>
          </cell>
          <cell r="O34">
            <v>0.18355920653734981</v>
          </cell>
          <cell r="P34">
            <v>0.17043968831621797</v>
          </cell>
          <cell r="Q34">
            <v>0</v>
          </cell>
          <cell r="R34" t="str">
            <v/>
          </cell>
          <cell r="S34">
            <v>0.14943312868311823</v>
          </cell>
          <cell r="T34">
            <v>5.5449559396853206E-2</v>
          </cell>
          <cell r="U34">
            <v>0.79216864286116251</v>
          </cell>
          <cell r="V34">
            <v>0.35</v>
          </cell>
          <cell r="W34">
            <v>2.9960915919055565E-3</v>
          </cell>
          <cell r="X34">
            <v>4.9716736814623852E-2</v>
          </cell>
          <cell r="Y34" t="str">
            <v/>
          </cell>
          <cell r="Z34">
            <v>4.971673681462388E-2</v>
          </cell>
          <cell r="AA34" t="str">
            <v/>
          </cell>
          <cell r="AB34">
            <v>0.34417773119898432</v>
          </cell>
          <cell r="AC34">
            <v>0.55669748138725916</v>
          </cell>
          <cell r="AD34">
            <v>0.15423328618706589</v>
          </cell>
          <cell r="AE34">
            <v>2.0343448629813462E-2</v>
          </cell>
        </row>
        <row r="35">
          <cell r="D35" t="str">
            <v>Gambia, The</v>
          </cell>
          <cell r="E35">
            <v>0.26144671172526679</v>
          </cell>
          <cell r="F35">
            <v>0.24747423349748762</v>
          </cell>
          <cell r="G35">
            <v>0.43634965290981664</v>
          </cell>
          <cell r="H35">
            <v>0.43297585763472679</v>
          </cell>
          <cell r="I35">
            <v>0.60280730935927895</v>
          </cell>
          <cell r="J35">
            <v>0.64365631045856353</v>
          </cell>
          <cell r="K35">
            <v>0.84009588708045579</v>
          </cell>
          <cell r="L35">
            <v>0.27770118507128744</v>
          </cell>
          <cell r="M35">
            <v>0.16506217374280235</v>
          </cell>
          <cell r="N35">
            <v>0.71373832431297757</v>
          </cell>
          <cell r="O35">
            <v>0.16068938360186324</v>
          </cell>
          <cell r="P35">
            <v>0.10624161743811908</v>
          </cell>
          <cell r="Q35">
            <v>0.50250775771874956</v>
          </cell>
          <cell r="R35">
            <v>0.33569232520429515</v>
          </cell>
          <cell r="S35">
            <v>0.22674069118360568</v>
          </cell>
          <cell r="T35">
            <v>0.24411886492986148</v>
          </cell>
          <cell r="U35">
            <v>0</v>
          </cell>
          <cell r="V35" t="str">
            <v/>
          </cell>
          <cell r="W35">
            <v>3.7698075524525954E-3</v>
          </cell>
          <cell r="X35">
            <v>0.14538366398078295</v>
          </cell>
          <cell r="Y35" t="str">
            <v/>
          </cell>
          <cell r="Z35">
            <v>0.14538366398078298</v>
          </cell>
          <cell r="AA35" t="str">
            <v/>
          </cell>
          <cell r="AB35">
            <v>0.6226786127354963</v>
          </cell>
          <cell r="AC35">
            <v>0.5508551876108243</v>
          </cell>
          <cell r="AD35">
            <v>0.34983521711752397</v>
          </cell>
          <cell r="AE35">
            <v>6.3777799734037631E-3</v>
          </cell>
        </row>
        <row r="36">
          <cell r="D36" t="str">
            <v>Togo</v>
          </cell>
          <cell r="E36">
            <v>0.33216858151801498</v>
          </cell>
          <cell r="F36">
            <v>0.31985039128296561</v>
          </cell>
          <cell r="G36">
            <v>0.43817401885836993</v>
          </cell>
          <cell r="H36">
            <v>0.51276899151907229</v>
          </cell>
          <cell r="I36">
            <v>0.65653182786713005</v>
          </cell>
          <cell r="J36">
            <v>0.51733124018164911</v>
          </cell>
          <cell r="K36">
            <v>0.6219217313312031</v>
          </cell>
          <cell r="L36" t="str">
            <v/>
          </cell>
          <cell r="M36">
            <v>0.15929390332194893</v>
          </cell>
          <cell r="N36" t="str">
            <v/>
          </cell>
          <cell r="O36">
            <v>0.37265569782137131</v>
          </cell>
          <cell r="P36">
            <v>0.32167531151533207</v>
          </cell>
          <cell r="Q36">
            <v>0.10945702662543413</v>
          </cell>
          <cell r="R36">
            <v>1</v>
          </cell>
          <cell r="S36">
            <v>0.31065797580956872</v>
          </cell>
          <cell r="T36">
            <v>0.40118267886000819</v>
          </cell>
          <cell r="U36">
            <v>0.78944948914462842</v>
          </cell>
          <cell r="V36">
            <v>0.52224166234028735</v>
          </cell>
          <cell r="W36">
            <v>2.551616465633853E-4</v>
          </cell>
          <cell r="X36">
            <v>0.14872145716915564</v>
          </cell>
          <cell r="Y36">
            <v>0.28552603918220182</v>
          </cell>
          <cell r="Z36">
            <v>0.15831056910566962</v>
          </cell>
          <cell r="AA36">
            <v>2.2702024105890617E-2</v>
          </cell>
          <cell r="AB36">
            <v>0.58110889423808509</v>
          </cell>
          <cell r="AC36">
            <v>0.51276899151907229</v>
          </cell>
          <cell r="AD36">
            <v>0.29371576945605771</v>
          </cell>
          <cell r="AE36">
            <v>2.0885065005742637E-2</v>
          </cell>
        </row>
        <row r="37">
          <cell r="D37" t="str">
            <v>ECOWAS</v>
          </cell>
          <cell r="E37">
            <v>0.27363106057172309</v>
          </cell>
          <cell r="F37">
            <v>0.27009810017108699</v>
          </cell>
          <cell r="G37">
            <v>0.37614234478792452</v>
          </cell>
          <cell r="H37">
            <v>0.46818200851016162</v>
          </cell>
          <cell r="I37">
            <v>0.59546192321300784</v>
          </cell>
          <cell r="J37">
            <v>0.4111723489239974</v>
          </cell>
          <cell r="K37">
            <v>0.57811971692024211</v>
          </cell>
          <cell r="L37">
            <v>0.25181629112817649</v>
          </cell>
          <cell r="M37">
            <v>0.21965401834124604</v>
          </cell>
          <cell r="N37">
            <v>0.62077454256972153</v>
          </cell>
          <cell r="O37">
            <v>0.22432785667476035</v>
          </cell>
          <cell r="P37">
            <v>0.35102700934434594</v>
          </cell>
          <cell r="Q37">
            <v>0.31966294315256971</v>
          </cell>
          <cell r="R37">
            <v>0.44717975295141971</v>
          </cell>
          <cell r="S37">
            <v>0.19145474224104533</v>
          </cell>
          <cell r="T37">
            <v>0.24675513942097677</v>
          </cell>
          <cell r="U37">
            <v>0.34373315479271888</v>
          </cell>
          <cell r="V37">
            <v>0.38140371311104637</v>
          </cell>
          <cell r="W37">
            <v>1.5901783560774929E-2</v>
          </cell>
          <cell r="X37">
            <v>0.20982409905057584</v>
          </cell>
          <cell r="Y37">
            <v>0.61065791924510271</v>
          </cell>
          <cell r="Z37">
            <v>0.1898031065113793</v>
          </cell>
          <cell r="AA37">
            <v>4.7272885803062187E-2</v>
          </cell>
          <cell r="AB37">
            <v>0.4875898393301536</v>
          </cell>
          <cell r="AC37">
            <v>0.48328547280066797</v>
          </cell>
          <cell r="AD37">
            <v>0.25873758369251787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605"/>
  <sheetViews>
    <sheetView tabSelected="1" workbookViewId="0">
      <selection activeCell="E3" sqref="E2:E353"/>
    </sheetView>
  </sheetViews>
  <sheetFormatPr defaultRowHeight="14.5" x14ac:dyDescent="0.35"/>
  <cols>
    <col min="1" max="1" width="20.26953125" customWidth="1"/>
    <col min="2" max="7" width="39.36328125" customWidth="1"/>
    <col min="8" max="8" width="8.7265625" customWidth="1"/>
    <col min="9" max="9" width="32.453125" customWidth="1"/>
    <col min="10" max="11" width="8.7265625" customWidth="1"/>
    <col min="12" max="12" width="8.7265625" style="17" customWidth="1"/>
    <col min="14" max="14" width="18.453125" customWidth="1"/>
    <col min="15" max="15" width="15.36328125" customWidth="1"/>
  </cols>
  <sheetData>
    <row r="1" spans="1:37" ht="70" x14ac:dyDescent="0.35">
      <c r="A1" s="1" t="s">
        <v>0</v>
      </c>
      <c r="B1" s="1" t="s">
        <v>45</v>
      </c>
      <c r="C1" s="1" t="s">
        <v>118</v>
      </c>
      <c r="D1" s="1" t="s">
        <v>137</v>
      </c>
      <c r="E1" s="1" t="s">
        <v>149</v>
      </c>
      <c r="F1" s="1" t="s">
        <v>139</v>
      </c>
      <c r="G1" s="1" t="s">
        <v>138</v>
      </c>
      <c r="H1" s="1" t="s">
        <v>2</v>
      </c>
      <c r="I1" s="1" t="s">
        <v>3</v>
      </c>
      <c r="J1" s="1" t="s">
        <v>44</v>
      </c>
      <c r="K1" s="1"/>
      <c r="L1" s="16" t="s">
        <v>1</v>
      </c>
      <c r="M1" s="15" t="s">
        <v>140</v>
      </c>
      <c r="N1" s="1" t="s">
        <v>4</v>
      </c>
      <c r="O1" s="1" t="s">
        <v>5</v>
      </c>
      <c r="R1" s="2" t="s">
        <v>0</v>
      </c>
      <c r="S1" s="2" t="s">
        <v>45</v>
      </c>
      <c r="T1" s="2" t="s">
        <v>46</v>
      </c>
      <c r="U1" s="3" t="s">
        <v>2</v>
      </c>
      <c r="V1" s="14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4" t="s">
        <v>53</v>
      </c>
      <c r="AC1" s="3" t="s">
        <v>54</v>
      </c>
      <c r="AD1" s="3" t="s">
        <v>55</v>
      </c>
      <c r="AE1" s="3" t="s">
        <v>56</v>
      </c>
      <c r="AF1" s="3" t="s">
        <v>57</v>
      </c>
      <c r="AI1" t="s">
        <v>118</v>
      </c>
      <c r="AJ1" t="s">
        <v>45</v>
      </c>
      <c r="AK1" t="s">
        <v>46</v>
      </c>
    </row>
    <row r="2" spans="1:37" x14ac:dyDescent="0.35">
      <c r="A2" t="s">
        <v>6</v>
      </c>
      <c r="B2" t="s">
        <v>22</v>
      </c>
      <c r="C2">
        <v>1</v>
      </c>
      <c r="D2" t="str">
        <f>VLOOKUP(C2,AI:AK,2,0)</f>
        <v>HCD Index - Integrated index</v>
      </c>
      <c r="E2" t="str">
        <f>A2&amp;"|"&amp;D2</f>
        <v>Benin|HCD Index - Integrated index</v>
      </c>
      <c r="F2">
        <f>VLOOKUP(C2,AI:AK,1,0)</f>
        <v>1</v>
      </c>
      <c r="G2" t="str">
        <f>VLOOKUP(C2,AI:AK,3,0)</f>
        <v>Scale 0-1</v>
      </c>
      <c r="H2">
        <v>0.20934600847685139</v>
      </c>
      <c r="I2">
        <v>0.22</v>
      </c>
      <c r="J2" s="17">
        <f>L2-I2</f>
        <v>3.2777930486597079E-2</v>
      </c>
      <c r="L2" s="17">
        <v>0.25277793048659708</v>
      </c>
      <c r="M2" s="18" cm="1">
        <f t="array" ref="M2">IF(AND(B2&lt;&gt;"", L2&lt;&gt;""), 1 + SUMPRODUCT((B$2:B$593=B2) * (L$2:L$593&gt;L2) * (A$2:A$593&lt;&gt;"ECOWAS")), "")</f>
        <v>8</v>
      </c>
      <c r="N2">
        <v>0.27827236771498848</v>
      </c>
      <c r="O2">
        <v>0.42468218439172339</v>
      </c>
      <c r="R2" s="5" t="s">
        <v>6</v>
      </c>
      <c r="S2" s="5" t="s">
        <v>58</v>
      </c>
      <c r="T2" s="6" t="s">
        <v>59</v>
      </c>
      <c r="AI2">
        <v>25</v>
      </c>
      <c r="AJ2" s="9" t="s">
        <v>107</v>
      </c>
      <c r="AK2" s="12" t="s">
        <v>82</v>
      </c>
    </row>
    <row r="3" spans="1:37" x14ac:dyDescent="0.35">
      <c r="A3" t="s">
        <v>7</v>
      </c>
      <c r="B3" t="s">
        <v>22</v>
      </c>
      <c r="C3">
        <v>1</v>
      </c>
      <c r="D3" t="str">
        <f>VLOOKUP(C3,AI:AK,2,0)</f>
        <v>HCD Index - Integrated index</v>
      </c>
      <c r="E3" t="str">
        <f t="shared" ref="E3:E66" si="0">A3&amp;"|"&amp;D3</f>
        <v>Burkina Faso|HCD Index - Integrated index</v>
      </c>
      <c r="F3">
        <f>VLOOKUP(C3,AI:AK,1,0)</f>
        <v>1</v>
      </c>
      <c r="G3" t="str">
        <f>VLOOKUP(C3,AI:AK,3,0)</f>
        <v>Scale 0-1</v>
      </c>
      <c r="H3">
        <v>0.25057049134246312</v>
      </c>
      <c r="I3">
        <v>0.27</v>
      </c>
      <c r="J3" s="17">
        <f t="shared" ref="J3:J66" si="1">L3-I3</f>
        <v>1.6332132653276765E-2</v>
      </c>
      <c r="L3" s="17">
        <v>0.28633213265327678</v>
      </c>
      <c r="M3" s="18" cm="1">
        <f t="array" ref="M3">IF(AND(B3&lt;&gt;"", L3&lt;&gt;""), 1 + SUMPRODUCT((B$2:B$593=B3) * (L$2:L$593&gt;L3) * (A$2:A$593&lt;&gt;"ECOWAS")), "")</f>
        <v>6</v>
      </c>
      <c r="N3">
        <v>0.31839161701328422</v>
      </c>
      <c r="O3">
        <v>0.46131319468771759</v>
      </c>
      <c r="R3" s="5" t="s">
        <v>6</v>
      </c>
      <c r="S3" s="5" t="s">
        <v>60</v>
      </c>
      <c r="T3" s="6" t="s">
        <v>59</v>
      </c>
      <c r="AI3">
        <v>25</v>
      </c>
      <c r="AJ3" s="9" t="s">
        <v>107</v>
      </c>
      <c r="AK3" s="12" t="s">
        <v>82</v>
      </c>
    </row>
    <row r="4" spans="1:37" x14ac:dyDescent="0.35">
      <c r="A4" t="s">
        <v>8</v>
      </c>
      <c r="B4" t="s">
        <v>22</v>
      </c>
      <c r="C4">
        <v>1</v>
      </c>
      <c r="D4" t="str">
        <f>VLOOKUP(C4,AI:AK,2,0)</f>
        <v>HCD Index - Integrated index</v>
      </c>
      <c r="E4" t="str">
        <f t="shared" si="0"/>
        <v>Cabo Verde|HCD Index - Integrated index</v>
      </c>
      <c r="F4">
        <f>VLOOKUP(C4,AI:AK,1,0)</f>
        <v>1</v>
      </c>
      <c r="G4" t="str">
        <f>VLOOKUP(C4,AI:AK,3,0)</f>
        <v>Scale 0-1</v>
      </c>
      <c r="H4">
        <v>0.46185970345999128</v>
      </c>
      <c r="I4">
        <v>0.46</v>
      </c>
      <c r="J4" s="17">
        <f t="shared" si="1"/>
        <v>1.6743013656271788E-2</v>
      </c>
      <c r="L4" s="17">
        <v>0.47674301365627181</v>
      </c>
      <c r="M4" s="18" cm="1">
        <f t="array" ref="M4">IF(AND(B4&lt;&gt;"", L4&lt;&gt;""), 1 + SUMPRODUCT((B$2:B$593=B4) * (L$2:L$593&gt;L4) * (A$2:A$593&lt;&gt;"ECOWAS")), "")</f>
        <v>1</v>
      </c>
      <c r="N4">
        <v>0.5377744588661818</v>
      </c>
      <c r="O4">
        <v>0.73102428317753931</v>
      </c>
      <c r="R4" s="5" t="s">
        <v>6</v>
      </c>
      <c r="S4" s="5" t="s">
        <v>61</v>
      </c>
      <c r="T4" s="6" t="s">
        <v>59</v>
      </c>
      <c r="AI4">
        <v>25</v>
      </c>
      <c r="AJ4" s="9" t="s">
        <v>107</v>
      </c>
      <c r="AK4" s="12" t="s">
        <v>82</v>
      </c>
    </row>
    <row r="5" spans="1:37" x14ac:dyDescent="0.35">
      <c r="A5" t="s">
        <v>9</v>
      </c>
      <c r="B5" t="s">
        <v>22</v>
      </c>
      <c r="C5">
        <v>1</v>
      </c>
      <c r="D5" t="str">
        <f>VLOOKUP(C5,AI:AK,2,0)</f>
        <v>HCD Index - Integrated index</v>
      </c>
      <c r="E5" t="str">
        <f t="shared" si="0"/>
        <v>Cote d'Ivoire|HCD Index - Integrated index</v>
      </c>
      <c r="F5">
        <f>VLOOKUP(C5,AI:AK,1,0)</f>
        <v>1</v>
      </c>
      <c r="G5" t="str">
        <f>VLOOKUP(C5,AI:AK,3,0)</f>
        <v>Scale 0-1</v>
      </c>
      <c r="H5">
        <v>0.22795299320236301</v>
      </c>
      <c r="I5">
        <v>0.26</v>
      </c>
      <c r="J5" s="17">
        <f t="shared" si="1"/>
        <v>3.7379452673549973E-2</v>
      </c>
      <c r="L5" s="17">
        <v>0.29737945267354998</v>
      </c>
      <c r="M5" s="18" cm="1">
        <f t="array" ref="M5">IF(AND(B5&lt;&gt;"", L5&lt;&gt;""), 1 + SUMPRODUCT((B$2:B$593=B5) * (L$2:L$593&gt;L5) * (A$2:A$593&lt;&gt;"ECOWAS")), "")</f>
        <v>5</v>
      </c>
      <c r="N5">
        <v>0.29733398919799942</v>
      </c>
      <c r="O5">
        <v>0.46244448076846018</v>
      </c>
      <c r="R5" s="5" t="s">
        <v>6</v>
      </c>
      <c r="S5" s="5" t="s">
        <v>62</v>
      </c>
      <c r="T5" s="6" t="s">
        <v>59</v>
      </c>
      <c r="AI5">
        <v>25</v>
      </c>
      <c r="AJ5" s="9" t="s">
        <v>107</v>
      </c>
      <c r="AK5" s="12" t="s">
        <v>82</v>
      </c>
    </row>
    <row r="6" spans="1:37" x14ac:dyDescent="0.35">
      <c r="A6" t="s">
        <v>10</v>
      </c>
      <c r="B6" t="s">
        <v>22</v>
      </c>
      <c r="C6">
        <v>1</v>
      </c>
      <c r="D6" t="str">
        <f>VLOOKUP(C6,AI:AK,2,0)</f>
        <v>HCD Index - Integrated index</v>
      </c>
      <c r="E6" t="str">
        <f t="shared" si="0"/>
        <v>Ghana|HCD Index - Integrated index</v>
      </c>
      <c r="F6">
        <f>VLOOKUP(C6,AI:AK,1,0)</f>
        <v>1</v>
      </c>
      <c r="G6" t="str">
        <f>VLOOKUP(C6,AI:AK,3,0)</f>
        <v>Scale 0-1</v>
      </c>
      <c r="H6">
        <v>0.30593964678109359</v>
      </c>
      <c r="I6">
        <v>0.34</v>
      </c>
      <c r="J6" s="17">
        <f t="shared" si="1"/>
        <v>1.8247761302413457E-2</v>
      </c>
      <c r="L6" s="17">
        <v>0.35824776130241348</v>
      </c>
      <c r="M6" s="18" cm="1">
        <f t="array" ref="M6">IF(AND(B6&lt;&gt;"", L6&lt;&gt;""), 1 + SUMPRODUCT((B$2:B$593=B6) * (L$2:L$593&gt;L6) * (A$2:A$593&lt;&gt;"ECOWAS")), "")</f>
        <v>2</v>
      </c>
      <c r="N6">
        <v>0.38826246484671861</v>
      </c>
      <c r="O6">
        <v>0.54152061834259457</v>
      </c>
      <c r="R6" s="7" t="s">
        <v>6</v>
      </c>
      <c r="S6" s="5" t="s">
        <v>63</v>
      </c>
      <c r="T6" s="6" t="s">
        <v>64</v>
      </c>
      <c r="AI6">
        <v>25</v>
      </c>
      <c r="AJ6" s="9" t="s">
        <v>107</v>
      </c>
      <c r="AK6" s="12" t="s">
        <v>82</v>
      </c>
    </row>
    <row r="7" spans="1:37" x14ac:dyDescent="0.35">
      <c r="A7" t="s">
        <v>11</v>
      </c>
      <c r="B7" t="s">
        <v>22</v>
      </c>
      <c r="C7">
        <v>1</v>
      </c>
      <c r="D7" t="str">
        <f>VLOOKUP(C7,AI:AK,2,0)</f>
        <v>HCD Index - Integrated index</v>
      </c>
      <c r="E7" t="str">
        <f t="shared" si="0"/>
        <v>Guinea|HCD Index - Integrated index</v>
      </c>
      <c r="F7">
        <f>VLOOKUP(C7,AI:AK,1,0)</f>
        <v>1</v>
      </c>
      <c r="G7" t="str">
        <f>VLOOKUP(C7,AI:AK,3,0)</f>
        <v>Scale 0-1</v>
      </c>
      <c r="H7">
        <v>0.15522694245132751</v>
      </c>
      <c r="I7">
        <v>0.18</v>
      </c>
      <c r="J7" s="17">
        <f t="shared" si="1"/>
        <v>3.4063337163384499E-2</v>
      </c>
      <c r="L7" s="17">
        <v>0.21406333716338449</v>
      </c>
      <c r="M7" s="18" cm="1">
        <f t="array" ref="M7">IF(AND(B7&lt;&gt;"", L7&lt;&gt;""), 1 + SUMPRODUCT((B$2:B$593=B7) * (L$2:L$593&gt;L7) * (A$2:A$593&lt;&gt;"ECOWAS")), "")</f>
        <v>11</v>
      </c>
      <c r="N7">
        <v>0.20823550845946481</v>
      </c>
      <c r="O7">
        <v>0.37696566497976408</v>
      </c>
      <c r="R7" s="7" t="s">
        <v>6</v>
      </c>
      <c r="S7" s="5" t="s">
        <v>65</v>
      </c>
      <c r="T7" s="6" t="s">
        <v>66</v>
      </c>
      <c r="AI7">
        <v>25</v>
      </c>
      <c r="AJ7" s="9" t="s">
        <v>107</v>
      </c>
      <c r="AK7" s="12" t="s">
        <v>82</v>
      </c>
    </row>
    <row r="8" spans="1:37" x14ac:dyDescent="0.35">
      <c r="A8" t="s">
        <v>12</v>
      </c>
      <c r="B8" t="s">
        <v>22</v>
      </c>
      <c r="C8">
        <v>1</v>
      </c>
      <c r="D8" t="str">
        <f>VLOOKUP(C8,AI:AK,2,0)</f>
        <v>HCD Index - Integrated index</v>
      </c>
      <c r="E8" t="str">
        <f t="shared" si="0"/>
        <v>Guinea-Bissau|HCD Index - Integrated index</v>
      </c>
      <c r="F8">
        <f>VLOOKUP(C8,AI:AK,1,0)</f>
        <v>1</v>
      </c>
      <c r="G8" t="str">
        <f>VLOOKUP(C8,AI:AK,3,0)</f>
        <v>Scale 0-1</v>
      </c>
      <c r="H8">
        <v>0.13373598321587879</v>
      </c>
      <c r="I8">
        <v>0.17</v>
      </c>
      <c r="J8" s="17">
        <f t="shared" si="1"/>
        <v>0.1139865758708539</v>
      </c>
      <c r="L8" s="17">
        <v>0.28398657587085391</v>
      </c>
      <c r="M8" s="18" cm="1">
        <f t="array" ref="M8">IF(AND(B8&lt;&gt;"", L8&lt;&gt;""), 1 + SUMPRODUCT((B$2:B$593=B8) * (L$2:L$593&gt;L8) * (A$2:A$593&lt;&gt;"ECOWAS")), "")</f>
        <v>7</v>
      </c>
      <c r="N8">
        <v>0.17988034743847289</v>
      </c>
      <c r="O8">
        <v>0.32353631234019381</v>
      </c>
      <c r="R8" s="7" t="s">
        <v>6</v>
      </c>
      <c r="S8" s="5" t="s">
        <v>67</v>
      </c>
      <c r="T8" s="6" t="s">
        <v>68</v>
      </c>
      <c r="AI8">
        <v>25</v>
      </c>
      <c r="AJ8" s="9" t="s">
        <v>107</v>
      </c>
      <c r="AK8" s="12" t="s">
        <v>82</v>
      </c>
    </row>
    <row r="9" spans="1:37" x14ac:dyDescent="0.35">
      <c r="A9" t="s">
        <v>13</v>
      </c>
      <c r="B9" t="s">
        <v>22</v>
      </c>
      <c r="C9">
        <v>1</v>
      </c>
      <c r="D9" t="str">
        <f>VLOOKUP(C9,AI:AK,2,0)</f>
        <v>HCD Index - Integrated index</v>
      </c>
      <c r="E9" t="str">
        <f t="shared" si="0"/>
        <v>Liberia|HCD Index - Integrated index</v>
      </c>
      <c r="F9">
        <f>VLOOKUP(C9,AI:AK,1,0)</f>
        <v>1</v>
      </c>
      <c r="G9" t="str">
        <f>VLOOKUP(C9,AI:AK,3,0)</f>
        <v>Scale 0-1</v>
      </c>
      <c r="H9">
        <v>0.18959415983425359</v>
      </c>
      <c r="I9">
        <v>0.19</v>
      </c>
      <c r="J9" s="17">
        <f t="shared" si="1"/>
        <v>1.1090372839921592E-2</v>
      </c>
      <c r="L9" s="17">
        <v>0.20109037283992159</v>
      </c>
      <c r="M9" s="18" cm="1">
        <f t="array" ref="M9">IF(AND(B9&lt;&gt;"", L9&lt;&gt;""), 1 + SUMPRODUCT((B$2:B$593=B9) * (L$2:L$593&gt;L9) * (A$2:A$593&lt;&gt;"ECOWAS")), "")</f>
        <v>13</v>
      </c>
      <c r="N9">
        <v>0.242020230260798</v>
      </c>
      <c r="O9">
        <v>0.39936145686426228</v>
      </c>
      <c r="R9" s="7" t="s">
        <v>6</v>
      </c>
      <c r="S9" s="5" t="s">
        <v>69</v>
      </c>
      <c r="T9" s="6" t="s">
        <v>70</v>
      </c>
      <c r="AI9">
        <v>25</v>
      </c>
      <c r="AJ9" s="9" t="s">
        <v>107</v>
      </c>
      <c r="AK9" s="12" t="s">
        <v>82</v>
      </c>
    </row>
    <row r="10" spans="1:37" x14ac:dyDescent="0.35">
      <c r="A10" t="s">
        <v>14</v>
      </c>
      <c r="B10" t="s">
        <v>22</v>
      </c>
      <c r="C10">
        <v>1</v>
      </c>
      <c r="D10" t="str">
        <f>VLOOKUP(C10,AI:AK,2,0)</f>
        <v>HCD Index - Integrated index</v>
      </c>
      <c r="E10" t="str">
        <f t="shared" si="0"/>
        <v>Mali|HCD Index - Integrated index</v>
      </c>
      <c r="F10">
        <f>VLOOKUP(C10,AI:AK,1,0)</f>
        <v>1</v>
      </c>
      <c r="G10" t="str">
        <f>VLOOKUP(C10,AI:AK,3,0)</f>
        <v>Scale 0-1</v>
      </c>
      <c r="H10">
        <v>0.14152430193608179</v>
      </c>
      <c r="I10">
        <v>0.17</v>
      </c>
      <c r="J10" s="17">
        <f t="shared" si="1"/>
        <v>4.2680495391665602E-2</v>
      </c>
      <c r="L10" s="17">
        <v>0.21268049539166561</v>
      </c>
      <c r="M10" s="18" cm="1">
        <f t="array" ref="M10">IF(AND(B10&lt;&gt;"", L10&lt;&gt;""), 1 + SUMPRODUCT((B$2:B$593=B10) * (L$2:L$593&gt;L10) * (A$2:A$593&lt;&gt;"ECOWAS")), "")</f>
        <v>12</v>
      </c>
      <c r="N10">
        <v>0.2064224456915616</v>
      </c>
      <c r="O10">
        <v>0.37375797629685342</v>
      </c>
      <c r="R10" s="7" t="s">
        <v>6</v>
      </c>
      <c r="S10" s="5" t="s">
        <v>71</v>
      </c>
      <c r="T10" s="6" t="s">
        <v>72</v>
      </c>
      <c r="AI10">
        <v>25</v>
      </c>
      <c r="AJ10" s="9" t="s">
        <v>107</v>
      </c>
      <c r="AK10" s="12" t="s">
        <v>82</v>
      </c>
    </row>
    <row r="11" spans="1:37" x14ac:dyDescent="0.35">
      <c r="A11" t="s">
        <v>15</v>
      </c>
      <c r="B11" t="s">
        <v>22</v>
      </c>
      <c r="C11">
        <v>1</v>
      </c>
      <c r="D11" t="str">
        <f>VLOOKUP(C11,AI:AK,2,0)</f>
        <v>HCD Index - Integrated index</v>
      </c>
      <c r="E11" t="str">
        <f t="shared" si="0"/>
        <v>Niger|HCD Index - Integrated index</v>
      </c>
      <c r="F11">
        <f>VLOOKUP(C11,AI:AK,1,0)</f>
        <v>1</v>
      </c>
      <c r="G11" t="str">
        <f>VLOOKUP(C11,AI:AK,3,0)</f>
        <v>Scale 0-1</v>
      </c>
      <c r="H11">
        <v>8.3817362594794553E-2</v>
      </c>
      <c r="I11">
        <v>0.1</v>
      </c>
      <c r="J11" s="17">
        <f t="shared" si="1"/>
        <v>5.7036611842060381E-2</v>
      </c>
      <c r="L11" s="17">
        <v>0.15703661184206039</v>
      </c>
      <c r="M11" s="18" cm="1">
        <f t="array" ref="M11">IF(AND(B11&lt;&gt;"", L11&lt;&gt;""), 1 + SUMPRODUCT((B$2:B$593=B11) * (L$2:L$593&gt;L11) * (A$2:A$593&lt;&gt;"ECOWAS")), "")</f>
        <v>15</v>
      </c>
      <c r="N11">
        <v>0.14720216728071439</v>
      </c>
      <c r="O11">
        <v>0.2995297184109707</v>
      </c>
      <c r="R11" s="7" t="s">
        <v>6</v>
      </c>
      <c r="S11" s="5" t="s">
        <v>73</v>
      </c>
      <c r="T11" s="6" t="s">
        <v>74</v>
      </c>
      <c r="AI11">
        <v>25</v>
      </c>
      <c r="AJ11" s="9" t="s">
        <v>107</v>
      </c>
      <c r="AK11" s="12" t="s">
        <v>82</v>
      </c>
    </row>
    <row r="12" spans="1:37" x14ac:dyDescent="0.35">
      <c r="A12" t="s">
        <v>16</v>
      </c>
      <c r="B12" t="s">
        <v>22</v>
      </c>
      <c r="C12">
        <v>1</v>
      </c>
      <c r="D12" t="str">
        <f>VLOOKUP(C12,AI:AK,2,0)</f>
        <v>HCD Index - Integrated index</v>
      </c>
      <c r="E12" t="str">
        <f t="shared" si="0"/>
        <v>Nigeria|HCD Index - Integrated index</v>
      </c>
      <c r="F12">
        <f>VLOOKUP(C12,AI:AK,1,0)</f>
        <v>1</v>
      </c>
      <c r="G12" t="str">
        <f>VLOOKUP(C12,AI:AK,3,0)</f>
        <v>Scale 0-1</v>
      </c>
      <c r="H12">
        <v>0.19418637347478029</v>
      </c>
      <c r="I12">
        <v>0.13</v>
      </c>
      <c r="J12" s="17">
        <f t="shared" si="1"/>
        <v>9.0005657250383397E-2</v>
      </c>
      <c r="L12" s="17">
        <v>0.2200056572503834</v>
      </c>
      <c r="M12" s="18" cm="1">
        <f t="array" ref="M12">IF(AND(B12&lt;&gt;"", L12&lt;&gt;""), 1 + SUMPRODUCT((B$2:B$593=B12) * (L$2:L$593&gt;L12) * (A$2:A$593&lt;&gt;"ECOWAS")), "")</f>
        <v>10</v>
      </c>
      <c r="N12">
        <v>0.27195106869654428</v>
      </c>
      <c r="O12">
        <v>0.48406392160115691</v>
      </c>
      <c r="R12" s="7" t="s">
        <v>6</v>
      </c>
      <c r="S12" s="5" t="s">
        <v>75</v>
      </c>
      <c r="T12" s="6" t="s">
        <v>76</v>
      </c>
      <c r="AI12">
        <v>25</v>
      </c>
      <c r="AJ12" s="9" t="s">
        <v>107</v>
      </c>
      <c r="AK12" s="12" t="s">
        <v>82</v>
      </c>
    </row>
    <row r="13" spans="1:37" x14ac:dyDescent="0.35">
      <c r="A13" t="s">
        <v>17</v>
      </c>
      <c r="B13" t="s">
        <v>22</v>
      </c>
      <c r="C13">
        <v>1</v>
      </c>
      <c r="D13" t="str">
        <f>VLOOKUP(C13,AI:AK,2,0)</f>
        <v>HCD Index - Integrated index</v>
      </c>
      <c r="E13" t="str">
        <f t="shared" si="0"/>
        <v>Senegal|HCD Index - Integrated index</v>
      </c>
      <c r="F13">
        <f>VLOOKUP(C13,AI:AK,1,0)</f>
        <v>1</v>
      </c>
      <c r="G13" t="str">
        <f>VLOOKUP(C13,AI:AK,3,0)</f>
        <v>Scale 0-1</v>
      </c>
      <c r="H13">
        <v>0.25193258136412838</v>
      </c>
      <c r="I13">
        <v>0.3</v>
      </c>
      <c r="J13" s="17">
        <f t="shared" si="1"/>
        <v>3.3310395803872128E-2</v>
      </c>
      <c r="L13" s="17">
        <v>0.33331039580387212</v>
      </c>
      <c r="M13" s="18" cm="1">
        <f t="array" ref="M13">IF(AND(B13&lt;&gt;"", L13&lt;&gt;""), 1 + SUMPRODUCT((B$2:B$593=B13) * (L$2:L$593&gt;L13) * (A$2:A$593&lt;&gt;"ECOWAS")), "")</f>
        <v>3</v>
      </c>
      <c r="N13">
        <v>0.31743958917228698</v>
      </c>
      <c r="O13">
        <v>0.48990305705528198</v>
      </c>
      <c r="R13" s="7" t="s">
        <v>6</v>
      </c>
      <c r="S13" s="5" t="s">
        <v>77</v>
      </c>
      <c r="T13" s="6" t="s">
        <v>78</v>
      </c>
      <c r="AI13">
        <v>25</v>
      </c>
      <c r="AJ13" s="9" t="s">
        <v>107</v>
      </c>
      <c r="AK13" s="12" t="s">
        <v>82</v>
      </c>
    </row>
    <row r="14" spans="1:37" x14ac:dyDescent="0.35">
      <c r="A14" t="s">
        <v>18</v>
      </c>
      <c r="B14" t="s">
        <v>22</v>
      </c>
      <c r="C14">
        <v>1</v>
      </c>
      <c r="D14" t="str">
        <f>VLOOKUP(C14,AI:AK,2,0)</f>
        <v>HCD Index - Integrated index</v>
      </c>
      <c r="E14" t="str">
        <f t="shared" si="0"/>
        <v>Sierra Leone|HCD Index - Integrated index</v>
      </c>
      <c r="F14">
        <f>VLOOKUP(C14,AI:AK,1,0)</f>
        <v>1</v>
      </c>
      <c r="G14" t="str">
        <f>VLOOKUP(C14,AI:AK,3,0)</f>
        <v>Scale 0-1</v>
      </c>
      <c r="H14">
        <v>0.18390580332008619</v>
      </c>
      <c r="I14">
        <v>0.21</v>
      </c>
      <c r="J14" s="17">
        <f t="shared" si="1"/>
        <v>-2.5420213753568205E-2</v>
      </c>
      <c r="L14" s="17">
        <v>0.18457978624643179</v>
      </c>
      <c r="M14" s="18" cm="1">
        <f t="array" ref="M14">IF(AND(B14&lt;&gt;"", L14&lt;&gt;""), 1 + SUMPRODUCT((B$2:B$593=B14) * (L$2:L$593&gt;L14) * (A$2:A$593&lt;&gt;"ECOWAS")), "")</f>
        <v>14</v>
      </c>
      <c r="N14">
        <v>0.2387804932855305</v>
      </c>
      <c r="O14">
        <v>0.42214780023867882</v>
      </c>
      <c r="R14" s="7" t="s">
        <v>6</v>
      </c>
      <c r="S14" s="5" t="s">
        <v>79</v>
      </c>
      <c r="T14" s="6" t="s">
        <v>80</v>
      </c>
      <c r="AI14">
        <v>25</v>
      </c>
      <c r="AJ14" s="9" t="s">
        <v>107</v>
      </c>
      <c r="AK14" s="12" t="s">
        <v>82</v>
      </c>
    </row>
    <row r="15" spans="1:37" x14ac:dyDescent="0.35">
      <c r="A15" t="s">
        <v>19</v>
      </c>
      <c r="B15" t="s">
        <v>22</v>
      </c>
      <c r="C15">
        <v>1</v>
      </c>
      <c r="D15" t="str">
        <f>VLOOKUP(C15,AI:AK,2,0)</f>
        <v>HCD Index - Integrated index</v>
      </c>
      <c r="E15" t="str">
        <f t="shared" si="0"/>
        <v>Gambia, The|HCD Index - Integrated index</v>
      </c>
      <c r="F15">
        <f>VLOOKUP(C15,AI:AK,1,0)</f>
        <v>1</v>
      </c>
      <c r="G15" t="str">
        <f>VLOOKUP(C15,AI:AK,3,0)</f>
        <v>Scale 0-1</v>
      </c>
      <c r="H15">
        <v>0.2237262333782111</v>
      </c>
      <c r="I15">
        <v>0.28000000000000003</v>
      </c>
      <c r="J15" s="17">
        <f t="shared" si="1"/>
        <v>-3.2525766502512432E-2</v>
      </c>
      <c r="L15" s="17">
        <v>0.24747423349748759</v>
      </c>
      <c r="M15" s="18" cm="1">
        <f t="array" ref="M15">IF(AND(B15&lt;&gt;"", L15&lt;&gt;""), 1 + SUMPRODUCT((B$2:B$593=B15) * (L$2:L$593&gt;L15) * (A$2:A$593&lt;&gt;"ECOWAS")), "")</f>
        <v>9</v>
      </c>
      <c r="N15">
        <v>0.29615160700196708</v>
      </c>
      <c r="O15">
        <v>0.45500492213348293</v>
      </c>
      <c r="R15" s="7" t="s">
        <v>6</v>
      </c>
      <c r="S15" s="5" t="s">
        <v>81</v>
      </c>
      <c r="T15" s="6" t="s">
        <v>82</v>
      </c>
      <c r="AI15">
        <v>25</v>
      </c>
      <c r="AJ15" s="9" t="s">
        <v>107</v>
      </c>
      <c r="AK15" s="12" t="s">
        <v>82</v>
      </c>
    </row>
    <row r="16" spans="1:37" x14ac:dyDescent="0.35">
      <c r="A16" t="s">
        <v>20</v>
      </c>
      <c r="B16" t="s">
        <v>22</v>
      </c>
      <c r="C16">
        <v>1</v>
      </c>
      <c r="D16" t="str">
        <f>VLOOKUP(C16,AI:AK,2,0)</f>
        <v>HCD Index - Integrated index</v>
      </c>
      <c r="E16" t="str">
        <f t="shared" si="0"/>
        <v>Togo|HCD Index - Integrated index</v>
      </c>
      <c r="F16">
        <f>VLOOKUP(C16,AI:AK,1,0)</f>
        <v>1</v>
      </c>
      <c r="G16" t="str">
        <f>VLOOKUP(C16,AI:AK,3,0)</f>
        <v>Scale 0-1</v>
      </c>
      <c r="H16">
        <v>0.25600725184725093</v>
      </c>
      <c r="I16">
        <v>0.28000000000000003</v>
      </c>
      <c r="J16" s="17">
        <f t="shared" si="1"/>
        <v>2.6721106549743467E-2</v>
      </c>
      <c r="L16" s="17">
        <v>0.30672110654974349</v>
      </c>
      <c r="M16" s="18" cm="1">
        <f t="array" ref="M16">IF(AND(B16&lt;&gt;"", L16&lt;&gt;""), 1 + SUMPRODUCT((B$2:B$593=B16) * (L$2:L$593&gt;L16) * (A$2:A$593&lt;&gt;"ECOWAS")), "")</f>
        <v>4</v>
      </c>
      <c r="N16">
        <v>0.30939303650220312</v>
      </c>
      <c r="O16">
        <v>0.43392646070247121</v>
      </c>
      <c r="R16" s="7" t="s">
        <v>6</v>
      </c>
      <c r="S16" s="5" t="s">
        <v>83</v>
      </c>
      <c r="T16" s="6" t="s">
        <v>72</v>
      </c>
      <c r="AI16">
        <v>25</v>
      </c>
      <c r="AJ16" s="9" t="s">
        <v>107</v>
      </c>
      <c r="AK16" s="12" t="s">
        <v>82</v>
      </c>
    </row>
    <row r="17" spans="1:37" x14ac:dyDescent="0.35">
      <c r="A17" t="s">
        <v>21</v>
      </c>
      <c r="B17" t="s">
        <v>22</v>
      </c>
      <c r="C17">
        <v>1</v>
      </c>
      <c r="D17" t="str">
        <f>VLOOKUP(C17,AI:AK,2,0)</f>
        <v>HCD Index - Integrated index</v>
      </c>
      <c r="E17" t="str">
        <f t="shared" si="0"/>
        <v>ECOWAS|HCD Index - Integrated index</v>
      </c>
      <c r="F17">
        <f>VLOOKUP(C17,AI:AK,1,0)</f>
        <v>1</v>
      </c>
      <c r="G17" t="str">
        <f>VLOOKUP(C17,AI:AK,3,0)</f>
        <v>Scale 0-1</v>
      </c>
      <c r="H17">
        <v>0.21795505577863711</v>
      </c>
      <c r="I17">
        <v>0.24</v>
      </c>
      <c r="J17" s="17">
        <f t="shared" si="1"/>
        <v>2.8828590881861016E-2</v>
      </c>
      <c r="L17" s="17">
        <v>0.26882859088186101</v>
      </c>
      <c r="M17" s="18"/>
      <c r="N17">
        <v>0.28250075942858111</v>
      </c>
      <c r="O17">
        <v>0.44527880346607668</v>
      </c>
      <c r="R17" s="7" t="s">
        <v>6</v>
      </c>
      <c r="S17" s="5" t="s">
        <v>84</v>
      </c>
      <c r="T17" s="6" t="s">
        <v>85</v>
      </c>
      <c r="AI17">
        <v>25</v>
      </c>
      <c r="AJ17" s="9" t="s">
        <v>107</v>
      </c>
      <c r="AK17" s="12" t="s">
        <v>82</v>
      </c>
    </row>
    <row r="18" spans="1:37" x14ac:dyDescent="0.35">
      <c r="A18" t="s">
        <v>6</v>
      </c>
      <c r="B18" t="s">
        <v>23</v>
      </c>
      <c r="C18">
        <v>2</v>
      </c>
      <c r="D18" t="str">
        <f>VLOOKUP(C18,AI:AK,2,0)</f>
        <v>HCD Index - Health and nutrition</v>
      </c>
      <c r="E18" t="str">
        <f t="shared" si="0"/>
        <v>Benin|HCD Index - Health and nutrition</v>
      </c>
      <c r="F18">
        <f>VLOOKUP(C18,AI:AK,1,0)</f>
        <v>2</v>
      </c>
      <c r="G18" t="str">
        <f>VLOOKUP(C18,AI:AK,3,0)</f>
        <v>Scale 0-1</v>
      </c>
      <c r="H18">
        <v>0.28153188630696141</v>
      </c>
      <c r="I18">
        <v>0.27</v>
      </c>
      <c r="J18" s="17">
        <f t="shared" si="1"/>
        <v>3.2691990677979066E-2</v>
      </c>
      <c r="L18" s="17">
        <v>0.30269199067797908</v>
      </c>
      <c r="M18" s="18" cm="1">
        <f t="array" ref="M18">IF(AND(B18&lt;&gt;"", L18&lt;&gt;""), 1 + SUMPRODUCT((B$2:B$593=B18) * (L$2:L$593&gt;L18) * (A$2:A$593&lt;&gt;"ECOWAS")), "")</f>
        <v>11</v>
      </c>
      <c r="N18">
        <v>0.3721600531155338</v>
      </c>
      <c r="O18">
        <v>0.54567879271834241</v>
      </c>
      <c r="R18" s="7" t="s">
        <v>6</v>
      </c>
      <c r="S18" s="5" t="s">
        <v>86</v>
      </c>
      <c r="T18" s="6" t="s">
        <v>87</v>
      </c>
      <c r="AI18">
        <v>35</v>
      </c>
      <c r="AJ18" s="9" t="s">
        <v>100</v>
      </c>
      <c r="AK18" s="11" t="s">
        <v>59</v>
      </c>
    </row>
    <row r="19" spans="1:37" x14ac:dyDescent="0.35">
      <c r="A19" t="s">
        <v>7</v>
      </c>
      <c r="B19" t="s">
        <v>23</v>
      </c>
      <c r="C19">
        <v>2</v>
      </c>
      <c r="D19" t="str">
        <f>VLOOKUP(C19,AI:AK,2,0)</f>
        <v>HCD Index - Health and nutrition</v>
      </c>
      <c r="E19" t="str">
        <f t="shared" si="0"/>
        <v>Burkina Faso|HCD Index - Health and nutrition</v>
      </c>
      <c r="F19">
        <f>VLOOKUP(C19,AI:AK,1,0)</f>
        <v>2</v>
      </c>
      <c r="G19" t="str">
        <f>VLOOKUP(C19,AI:AK,3,0)</f>
        <v>Scale 0-1</v>
      </c>
      <c r="H19">
        <v>0.38313629823637141</v>
      </c>
      <c r="I19">
        <v>0.36</v>
      </c>
      <c r="J19" s="17">
        <f t="shared" si="1"/>
        <v>7.185152912708942E-2</v>
      </c>
      <c r="L19" s="17">
        <v>0.43185152912708941</v>
      </c>
      <c r="M19" s="18" cm="1">
        <f t="array" ref="M19">IF(AND(B19&lt;&gt;"", L19&lt;&gt;""), 1 + SUMPRODUCT((B$2:B$593=B19) * (L$2:L$593&gt;L19) * (A$2:A$593&lt;&gt;"ECOWAS")), "")</f>
        <v>5</v>
      </c>
      <c r="N19">
        <v>0.49126670696412839</v>
      </c>
      <c r="O19">
        <v>0.71004896362825787</v>
      </c>
      <c r="R19" s="7" t="s">
        <v>6</v>
      </c>
      <c r="S19" s="5" t="s">
        <v>88</v>
      </c>
      <c r="T19" s="6" t="s">
        <v>89</v>
      </c>
      <c r="AI19">
        <v>35</v>
      </c>
      <c r="AJ19" s="9" t="s">
        <v>100</v>
      </c>
      <c r="AK19" s="11" t="s">
        <v>59</v>
      </c>
    </row>
    <row r="20" spans="1:37" x14ac:dyDescent="0.35">
      <c r="A20" t="s">
        <v>8</v>
      </c>
      <c r="B20" t="s">
        <v>23</v>
      </c>
      <c r="C20">
        <v>2</v>
      </c>
      <c r="D20" t="str">
        <f>VLOOKUP(C20,AI:AK,2,0)</f>
        <v>HCD Index - Health and nutrition</v>
      </c>
      <c r="E20" t="str">
        <f t="shared" si="0"/>
        <v>Cabo Verde|HCD Index - Health and nutrition</v>
      </c>
      <c r="F20">
        <f>VLOOKUP(C20,AI:AK,1,0)</f>
        <v>2</v>
      </c>
      <c r="G20" t="str">
        <f>VLOOKUP(C20,AI:AK,3,0)</f>
        <v>Scale 0-1</v>
      </c>
      <c r="H20">
        <v>0.69690572688978025</v>
      </c>
      <c r="I20">
        <v>0.7</v>
      </c>
      <c r="J20" s="17">
        <f t="shared" si="1"/>
        <v>1.5458139680061156E-2</v>
      </c>
      <c r="L20" s="17">
        <v>0.71545813968006111</v>
      </c>
      <c r="M20" s="18" cm="1">
        <f t="array" ref="M20">IF(AND(B20&lt;&gt;"", L20&lt;&gt;""), 1 + SUMPRODUCT((B$2:B$593=B20) * (L$2:L$593&gt;L20) * (A$2:A$593&lt;&gt;"ECOWAS")), "")</f>
        <v>1</v>
      </c>
      <c r="N20">
        <v>0.76878831107273105</v>
      </c>
      <c r="O20">
        <v>0.95483629751301691</v>
      </c>
      <c r="R20" s="7" t="s">
        <v>6</v>
      </c>
      <c r="S20" s="5" t="s">
        <v>90</v>
      </c>
      <c r="T20" s="6" t="s">
        <v>91</v>
      </c>
      <c r="AI20">
        <v>35</v>
      </c>
      <c r="AJ20" s="9" t="s">
        <v>100</v>
      </c>
      <c r="AK20" s="11" t="s">
        <v>59</v>
      </c>
    </row>
    <row r="21" spans="1:37" x14ac:dyDescent="0.35">
      <c r="A21" t="s">
        <v>9</v>
      </c>
      <c r="B21" t="s">
        <v>23</v>
      </c>
      <c r="C21">
        <v>2</v>
      </c>
      <c r="D21" t="str">
        <f>VLOOKUP(C21,AI:AK,2,0)</f>
        <v>HCD Index - Health and nutrition</v>
      </c>
      <c r="E21" t="str">
        <f t="shared" si="0"/>
        <v>Cote d'Ivoire|HCD Index - Health and nutrition</v>
      </c>
      <c r="F21">
        <f>VLOOKUP(C21,AI:AK,1,0)</f>
        <v>2</v>
      </c>
      <c r="G21" t="str">
        <f>VLOOKUP(C21,AI:AK,3,0)</f>
        <v>Scale 0-1</v>
      </c>
      <c r="H21">
        <v>0.31536833650811058</v>
      </c>
      <c r="I21">
        <v>0.33</v>
      </c>
      <c r="J21" s="17">
        <f t="shared" si="1"/>
        <v>4.9443834007741772E-2</v>
      </c>
      <c r="L21" s="17">
        <v>0.37944383400774179</v>
      </c>
      <c r="M21" s="18" cm="1">
        <f t="array" ref="M21">IF(AND(B21&lt;&gt;"", L21&lt;&gt;""), 1 + SUMPRODUCT((B$2:B$593=B21) * (L$2:L$593&gt;L21) * (A$2:A$593&lt;&gt;"ECOWAS")), "")</f>
        <v>7</v>
      </c>
      <c r="N21">
        <v>0.39992864011817131</v>
      </c>
      <c r="O21">
        <v>0.5676317560941273</v>
      </c>
      <c r="R21" s="7" t="s">
        <v>6</v>
      </c>
      <c r="S21" s="5" t="s">
        <v>92</v>
      </c>
      <c r="T21" s="6" t="s">
        <v>93</v>
      </c>
      <c r="AI21">
        <v>35</v>
      </c>
      <c r="AJ21" s="9" t="s">
        <v>100</v>
      </c>
      <c r="AK21" s="11" t="s">
        <v>59</v>
      </c>
    </row>
    <row r="22" spans="1:37" x14ac:dyDescent="0.35">
      <c r="A22" t="s">
        <v>10</v>
      </c>
      <c r="B22" t="s">
        <v>23</v>
      </c>
      <c r="C22">
        <v>2</v>
      </c>
      <c r="D22" t="str">
        <f>VLOOKUP(C22,AI:AK,2,0)</f>
        <v>HCD Index - Health and nutrition</v>
      </c>
      <c r="E22" t="str">
        <f t="shared" si="0"/>
        <v>Ghana|HCD Index - Health and nutrition</v>
      </c>
      <c r="F22">
        <f>VLOOKUP(C22,AI:AK,1,0)</f>
        <v>2</v>
      </c>
      <c r="G22" t="str">
        <f>VLOOKUP(C22,AI:AK,3,0)</f>
        <v>Scale 0-1</v>
      </c>
      <c r="H22">
        <v>0.46898241478582531</v>
      </c>
      <c r="I22">
        <v>0.49</v>
      </c>
      <c r="J22" s="17">
        <f t="shared" si="1"/>
        <v>1.3443587678264368E-2</v>
      </c>
      <c r="L22" s="17">
        <v>0.50344358767826436</v>
      </c>
      <c r="M22" s="18" cm="1">
        <f t="array" ref="M22">IF(AND(B22&lt;&gt;"", L22&lt;&gt;""), 1 + SUMPRODUCT((B$2:B$593=B22) * (L$2:L$593&gt;L22) * (A$2:A$593&lt;&gt;"ECOWAS")), "")</f>
        <v>2</v>
      </c>
      <c r="N22">
        <v>0.54108148205161433</v>
      </c>
      <c r="O22">
        <v>0.71646436884586517</v>
      </c>
      <c r="R22" s="7" t="s">
        <v>6</v>
      </c>
      <c r="S22" s="5" t="s">
        <v>94</v>
      </c>
      <c r="T22" s="6" t="s">
        <v>95</v>
      </c>
      <c r="AI22">
        <v>35</v>
      </c>
      <c r="AJ22" s="9" t="s">
        <v>100</v>
      </c>
      <c r="AK22" s="11" t="s">
        <v>59</v>
      </c>
    </row>
    <row r="23" spans="1:37" x14ac:dyDescent="0.35">
      <c r="A23" t="s">
        <v>11</v>
      </c>
      <c r="B23" t="s">
        <v>23</v>
      </c>
      <c r="C23">
        <v>2</v>
      </c>
      <c r="D23" t="str">
        <f>VLOOKUP(C23,AI:AK,2,0)</f>
        <v>HCD Index - Health and nutrition</v>
      </c>
      <c r="E23" t="str">
        <f t="shared" si="0"/>
        <v>Guinea|HCD Index - Health and nutrition</v>
      </c>
      <c r="F23">
        <f>VLOOKUP(C23,AI:AK,1,0)</f>
        <v>2</v>
      </c>
      <c r="G23" t="str">
        <f>VLOOKUP(C23,AI:AK,3,0)</f>
        <v>Scale 0-1</v>
      </c>
      <c r="H23">
        <v>0.229868849876815</v>
      </c>
      <c r="I23">
        <v>0.24</v>
      </c>
      <c r="J23" s="17">
        <f t="shared" si="1"/>
        <v>8.3718224501969696E-2</v>
      </c>
      <c r="L23" s="17">
        <v>0.32371822450196969</v>
      </c>
      <c r="M23" s="18" cm="1">
        <f t="array" ref="M23">IF(AND(B23&lt;&gt;"", L23&lt;&gt;""), 1 + SUMPRODUCT((B$2:B$593=B23) * (L$2:L$593&gt;L23) * (A$2:A$593&lt;&gt;"ECOWAS")), "")</f>
        <v>10</v>
      </c>
      <c r="N23">
        <v>0.34123345684765849</v>
      </c>
      <c r="O23">
        <v>0.54829516619025209</v>
      </c>
      <c r="R23" s="7" t="s">
        <v>6</v>
      </c>
      <c r="S23" s="5" t="s">
        <v>96</v>
      </c>
      <c r="T23" s="6" t="s">
        <v>97</v>
      </c>
      <c r="AI23">
        <v>35</v>
      </c>
      <c r="AJ23" s="9" t="s">
        <v>100</v>
      </c>
      <c r="AK23" s="11" t="s">
        <v>59</v>
      </c>
    </row>
    <row r="24" spans="1:37" x14ac:dyDescent="0.35">
      <c r="A24" t="s">
        <v>12</v>
      </c>
      <c r="B24" t="s">
        <v>23</v>
      </c>
      <c r="C24">
        <v>2</v>
      </c>
      <c r="D24" t="str">
        <f>VLOOKUP(C24,AI:AK,2,0)</f>
        <v>HCD Index - Health and nutrition</v>
      </c>
      <c r="E24" t="str">
        <f t="shared" si="0"/>
        <v>Guinea-Bissau|HCD Index - Health and nutrition</v>
      </c>
      <c r="F24">
        <f>VLOOKUP(C24,AI:AK,1,0)</f>
        <v>2</v>
      </c>
      <c r="G24" t="str">
        <f>VLOOKUP(C24,AI:AK,3,0)</f>
        <v>Scale 0-1</v>
      </c>
      <c r="H24">
        <v>0.2589356304148509</v>
      </c>
      <c r="I24">
        <v>0.28999999999999998</v>
      </c>
      <c r="J24" s="17">
        <f t="shared" si="1"/>
        <v>1.1931125823086197E-2</v>
      </c>
      <c r="L24" s="17">
        <v>0.30193112582308618</v>
      </c>
      <c r="M24" s="18" cm="1">
        <f t="array" ref="M24">IF(AND(B24&lt;&gt;"", L24&lt;&gt;""), 1 + SUMPRODUCT((B$2:B$593=B24) * (L$2:L$593&gt;L24) * (A$2:A$593&lt;&gt;"ECOWAS")), "")</f>
        <v>12</v>
      </c>
      <c r="N24">
        <v>0.33906571307484712</v>
      </c>
      <c r="O24">
        <v>0.4905778280316424</v>
      </c>
      <c r="R24" s="5" t="s">
        <v>6</v>
      </c>
      <c r="S24" s="5" t="s">
        <v>98</v>
      </c>
      <c r="T24" s="6" t="s">
        <v>59</v>
      </c>
      <c r="AI24">
        <v>35</v>
      </c>
      <c r="AJ24" s="9" t="s">
        <v>100</v>
      </c>
      <c r="AK24" s="11" t="s">
        <v>59</v>
      </c>
    </row>
    <row r="25" spans="1:37" x14ac:dyDescent="0.35">
      <c r="A25" t="s">
        <v>13</v>
      </c>
      <c r="B25" t="s">
        <v>23</v>
      </c>
      <c r="C25">
        <v>2</v>
      </c>
      <c r="D25" t="str">
        <f>VLOOKUP(C25,AI:AK,2,0)</f>
        <v>HCD Index - Health and nutrition</v>
      </c>
      <c r="E25" t="str">
        <f t="shared" si="0"/>
        <v>Liberia|HCD Index - Health and nutrition</v>
      </c>
      <c r="F25">
        <f>VLOOKUP(C25,AI:AK,1,0)</f>
        <v>2</v>
      </c>
      <c r="G25" t="str">
        <f>VLOOKUP(C25,AI:AK,3,0)</f>
        <v>Scale 0-1</v>
      </c>
      <c r="H25">
        <v>0.30765532424937381</v>
      </c>
      <c r="I25">
        <v>0.36</v>
      </c>
      <c r="J25" s="17">
        <f t="shared" si="1"/>
        <v>-1.1534453071514461E-2</v>
      </c>
      <c r="L25" s="17">
        <v>0.34846554692848553</v>
      </c>
      <c r="M25" s="18" cm="1">
        <f t="array" ref="M25">IF(AND(B25&lt;&gt;"", L25&lt;&gt;""), 1 + SUMPRODUCT((B$2:B$593=B25) * (L$2:L$593&gt;L25) * (A$2:A$593&lt;&gt;"ECOWAS")), "")</f>
        <v>8</v>
      </c>
      <c r="N25">
        <v>0.39916335001037689</v>
      </c>
      <c r="O25">
        <v>0.5716520862118375</v>
      </c>
      <c r="R25" s="5" t="s">
        <v>6</v>
      </c>
      <c r="S25" s="5" t="s">
        <v>99</v>
      </c>
      <c r="T25" s="6" t="s">
        <v>59</v>
      </c>
      <c r="AI25">
        <v>35</v>
      </c>
      <c r="AJ25" s="9" t="s">
        <v>100</v>
      </c>
      <c r="AK25" s="11" t="s">
        <v>59</v>
      </c>
    </row>
    <row r="26" spans="1:37" x14ac:dyDescent="0.35">
      <c r="A26" t="s">
        <v>14</v>
      </c>
      <c r="B26" t="s">
        <v>23</v>
      </c>
      <c r="C26">
        <v>2</v>
      </c>
      <c r="D26" t="str">
        <f>VLOOKUP(C26,AI:AK,2,0)</f>
        <v>HCD Index - Health and nutrition</v>
      </c>
      <c r="E26" t="str">
        <f t="shared" si="0"/>
        <v>Mali|HCD Index - Health and nutrition</v>
      </c>
      <c r="F26">
        <f>VLOOKUP(C26,AI:AK,1,0)</f>
        <v>2</v>
      </c>
      <c r="G26" t="str">
        <f>VLOOKUP(C26,AI:AK,3,0)</f>
        <v>Scale 0-1</v>
      </c>
      <c r="H26">
        <v>0.25142460844156772</v>
      </c>
      <c r="I26">
        <v>0.23</v>
      </c>
      <c r="J26" s="17">
        <f t="shared" si="1"/>
        <v>5.4168664416736984E-2</v>
      </c>
      <c r="L26" s="17">
        <v>0.28416866441673699</v>
      </c>
      <c r="M26" s="18" cm="1">
        <f t="array" ref="M26">IF(AND(B26&lt;&gt;"", L26&lt;&gt;""), 1 + SUMPRODUCT((B$2:B$593=B26) * (L$2:L$593&gt;L26) * (A$2:A$593&lt;&gt;"ECOWAS")), "")</f>
        <v>13</v>
      </c>
      <c r="N26">
        <v>0.35213584519980612</v>
      </c>
      <c r="O26">
        <v>0.57187382610828807</v>
      </c>
      <c r="R26" s="5" t="s">
        <v>6</v>
      </c>
      <c r="S26" s="5" t="s">
        <v>100</v>
      </c>
      <c r="T26" s="6" t="s">
        <v>59</v>
      </c>
      <c r="AI26">
        <v>35</v>
      </c>
      <c r="AJ26" s="9" t="s">
        <v>100</v>
      </c>
      <c r="AK26" s="11" t="s">
        <v>59</v>
      </c>
    </row>
    <row r="27" spans="1:37" x14ac:dyDescent="0.35">
      <c r="A27" t="s">
        <v>15</v>
      </c>
      <c r="B27" t="s">
        <v>23</v>
      </c>
      <c r="C27">
        <v>2</v>
      </c>
      <c r="D27" t="str">
        <f>VLOOKUP(C27,AI:AK,2,0)</f>
        <v>HCD Index - Health and nutrition</v>
      </c>
      <c r="E27" t="str">
        <f t="shared" si="0"/>
        <v>Niger|HCD Index - Health and nutrition</v>
      </c>
      <c r="F27">
        <f>VLOOKUP(C27,AI:AK,1,0)</f>
        <v>2</v>
      </c>
      <c r="G27" t="str">
        <f>VLOOKUP(C27,AI:AK,3,0)</f>
        <v>Scale 0-1</v>
      </c>
      <c r="H27">
        <v>0.15638923779559069</v>
      </c>
      <c r="I27">
        <v>0.19</v>
      </c>
      <c r="J27" s="17">
        <f t="shared" si="1"/>
        <v>-2.173937329312009E-3</v>
      </c>
      <c r="L27" s="17">
        <v>0.18782606267068799</v>
      </c>
      <c r="M27" s="18" cm="1">
        <f t="array" ref="M27">IF(AND(B27&lt;&gt;"", L27&lt;&gt;""), 1 + SUMPRODUCT((B$2:B$593=B27) * (L$2:L$593&gt;L27) * (A$2:A$593&lt;&gt;"ECOWAS")), "")</f>
        <v>14</v>
      </c>
      <c r="N27">
        <v>0.27703788242820271</v>
      </c>
      <c r="O27">
        <v>0.52722388539490694</v>
      </c>
      <c r="R27" s="5" t="s">
        <v>6</v>
      </c>
      <c r="S27" s="5" t="s">
        <v>101</v>
      </c>
      <c r="T27" s="6" t="s">
        <v>59</v>
      </c>
      <c r="AI27">
        <v>35</v>
      </c>
      <c r="AJ27" s="9" t="s">
        <v>100</v>
      </c>
      <c r="AK27" s="11" t="s">
        <v>59</v>
      </c>
    </row>
    <row r="28" spans="1:37" x14ac:dyDescent="0.35">
      <c r="A28" t="s">
        <v>16</v>
      </c>
      <c r="B28" t="s">
        <v>23</v>
      </c>
      <c r="C28">
        <v>2</v>
      </c>
      <c r="D28" t="str">
        <f>VLOOKUP(C28,AI:AK,2,0)</f>
        <v>HCD Index - Health and nutrition</v>
      </c>
      <c r="E28" t="str">
        <f t="shared" si="0"/>
        <v>Nigeria|HCD Index - Health and nutrition</v>
      </c>
      <c r="F28">
        <f>VLOOKUP(C28,AI:AK,1,0)</f>
        <v>2</v>
      </c>
      <c r="G28" t="str">
        <f>VLOOKUP(C28,AI:AK,3,0)</f>
        <v>Scale 0-1</v>
      </c>
      <c r="H28">
        <v>0.1484430993898557</v>
      </c>
      <c r="I28">
        <v>0.14000000000000001</v>
      </c>
      <c r="J28" s="17">
        <f t="shared" si="1"/>
        <v>1.4894076727690386E-2</v>
      </c>
      <c r="L28" s="17">
        <v>0.1548940767276904</v>
      </c>
      <c r="M28" s="18" cm="1">
        <f t="array" ref="M28">IF(AND(B28&lt;&gt;"", L28&lt;&gt;""), 1 + SUMPRODUCT((B$2:B$593=B28) * (L$2:L$593&gt;L28) * (A$2:A$593&lt;&gt;"ECOWAS")), "")</f>
        <v>15</v>
      </c>
      <c r="N28">
        <v>0.26455576556730231</v>
      </c>
      <c r="O28">
        <v>0.48648342623258639</v>
      </c>
      <c r="R28" s="7" t="s">
        <v>6</v>
      </c>
      <c r="S28" s="5" t="s">
        <v>102</v>
      </c>
      <c r="T28" s="8" t="s">
        <v>103</v>
      </c>
      <c r="AI28">
        <v>35</v>
      </c>
      <c r="AJ28" s="9" t="s">
        <v>100</v>
      </c>
      <c r="AK28" s="11" t="s">
        <v>59</v>
      </c>
    </row>
    <row r="29" spans="1:37" x14ac:dyDescent="0.35">
      <c r="A29" t="s">
        <v>17</v>
      </c>
      <c r="B29" t="s">
        <v>23</v>
      </c>
      <c r="C29">
        <v>2</v>
      </c>
      <c r="D29" t="str">
        <f>VLOOKUP(C29,AI:AK,2,0)</f>
        <v>HCD Index - Health and nutrition</v>
      </c>
      <c r="E29" t="str">
        <f t="shared" si="0"/>
        <v>Senegal|HCD Index - Health and nutrition</v>
      </c>
      <c r="F29">
        <f>VLOOKUP(C29,AI:AK,1,0)</f>
        <v>2</v>
      </c>
      <c r="G29" t="str">
        <f>VLOOKUP(C29,AI:AK,3,0)</f>
        <v>Scale 0-1</v>
      </c>
      <c r="H29">
        <v>0.43877123781417809</v>
      </c>
      <c r="I29">
        <v>0.45</v>
      </c>
      <c r="J29" s="17">
        <f t="shared" si="1"/>
        <v>4.5515238608063502E-2</v>
      </c>
      <c r="L29" s="17">
        <v>0.49551523860806351</v>
      </c>
      <c r="M29" s="18" cm="1">
        <f t="array" ref="M29">IF(AND(B29&lt;&gt;"", L29&lt;&gt;""), 1 + SUMPRODUCT((B$2:B$593=B29) * (L$2:L$593&gt;L29) * (A$2:A$593&lt;&gt;"ECOWAS")), "")</f>
        <v>3</v>
      </c>
      <c r="N29">
        <v>0.5088020051336033</v>
      </c>
      <c r="O29">
        <v>0.65378508795500823</v>
      </c>
      <c r="R29" s="7" t="s">
        <v>6</v>
      </c>
      <c r="S29" s="5" t="s">
        <v>104</v>
      </c>
      <c r="T29" s="8" t="s">
        <v>68</v>
      </c>
      <c r="AI29">
        <v>35</v>
      </c>
      <c r="AJ29" s="9" t="s">
        <v>100</v>
      </c>
      <c r="AK29" s="11" t="s">
        <v>59</v>
      </c>
    </row>
    <row r="30" spans="1:37" x14ac:dyDescent="0.35">
      <c r="A30" t="s">
        <v>18</v>
      </c>
      <c r="B30" t="s">
        <v>23</v>
      </c>
      <c r="C30">
        <v>2</v>
      </c>
      <c r="D30" t="str">
        <f>VLOOKUP(C30,AI:AK,2,0)</f>
        <v>HCD Index - Health and nutrition</v>
      </c>
      <c r="E30" t="str">
        <f t="shared" si="0"/>
        <v>Sierra Leone|HCD Index - Health and nutrition</v>
      </c>
      <c r="F30">
        <f>VLOOKUP(C30,AI:AK,1,0)</f>
        <v>2</v>
      </c>
      <c r="G30" t="str">
        <f>VLOOKUP(C30,AI:AK,3,0)</f>
        <v>Scale 0-1</v>
      </c>
      <c r="H30">
        <v>0.21605720364306549</v>
      </c>
      <c r="I30">
        <v>0.26</v>
      </c>
      <c r="J30" s="17">
        <f t="shared" si="1"/>
        <v>7.8203479202824888E-2</v>
      </c>
      <c r="L30" s="17">
        <v>0.3382034792028249</v>
      </c>
      <c r="M30" s="18" cm="1">
        <f t="array" ref="M30">IF(AND(B30&lt;&gt;"", L30&lt;&gt;""), 1 + SUMPRODUCT((B$2:B$593=B30) * (L$2:L$593&gt;L30) * (A$2:A$593&lt;&gt;"ECOWAS")), "")</f>
        <v>9</v>
      </c>
      <c r="N30">
        <v>0.33672500950633788</v>
      </c>
      <c r="O30">
        <v>0.56912979866334035</v>
      </c>
      <c r="R30" s="7" t="s">
        <v>6</v>
      </c>
      <c r="S30" s="5" t="s">
        <v>105</v>
      </c>
      <c r="T30" s="8" t="s">
        <v>70</v>
      </c>
      <c r="AI30">
        <v>35</v>
      </c>
      <c r="AJ30" s="9" t="s">
        <v>100</v>
      </c>
      <c r="AK30" s="11" t="s">
        <v>59</v>
      </c>
    </row>
    <row r="31" spans="1:37" x14ac:dyDescent="0.35">
      <c r="A31" t="s">
        <v>19</v>
      </c>
      <c r="B31" t="s">
        <v>23</v>
      </c>
      <c r="C31">
        <v>2</v>
      </c>
      <c r="D31" t="str">
        <f>VLOOKUP(C31,AI:AK,2,0)</f>
        <v>HCD Index - Health and nutrition</v>
      </c>
      <c r="E31" t="str">
        <f t="shared" si="0"/>
        <v>Gambia, The|HCD Index - Health and nutrition</v>
      </c>
      <c r="F31">
        <f>VLOOKUP(C31,AI:AK,1,0)</f>
        <v>2</v>
      </c>
      <c r="G31" t="str">
        <f>VLOOKUP(C31,AI:AK,3,0)</f>
        <v>Scale 0-1</v>
      </c>
      <c r="H31">
        <v>0.37342584336547913</v>
      </c>
      <c r="I31">
        <v>0.4</v>
      </c>
      <c r="J31" s="17">
        <f t="shared" si="1"/>
        <v>3.6349652909816565E-2</v>
      </c>
      <c r="L31" s="17">
        <v>0.43634965290981659</v>
      </c>
      <c r="M31" s="18" cm="1">
        <f t="array" ref="M31">IF(AND(B31&lt;&gt;"", L31&lt;&gt;""), 1 + SUMPRODUCT((B$2:B$593=B31) * (L$2:L$593&gt;L31) * (A$2:A$593&lt;&gt;"ECOWAS")), "")</f>
        <v>4</v>
      </c>
      <c r="N31">
        <v>0.45656184305558029</v>
      </c>
      <c r="O31">
        <v>0.66089677067272645</v>
      </c>
      <c r="R31" s="7" t="s">
        <v>6</v>
      </c>
      <c r="S31" s="5" t="s">
        <v>106</v>
      </c>
      <c r="T31" s="8" t="s">
        <v>72</v>
      </c>
      <c r="AI31">
        <v>35</v>
      </c>
      <c r="AJ31" s="9" t="s">
        <v>100</v>
      </c>
      <c r="AK31" s="11" t="s">
        <v>59</v>
      </c>
    </row>
    <row r="32" spans="1:37" x14ac:dyDescent="0.35">
      <c r="A32" t="s">
        <v>20</v>
      </c>
      <c r="B32" t="s">
        <v>23</v>
      </c>
      <c r="C32">
        <v>2</v>
      </c>
      <c r="D32" t="str">
        <f>VLOOKUP(C32,AI:AK,2,0)</f>
        <v>HCD Index - Health and nutrition</v>
      </c>
      <c r="E32" t="str">
        <f t="shared" si="0"/>
        <v>Togo|HCD Index - Health and nutrition</v>
      </c>
      <c r="F32">
        <f>VLOOKUP(C32,AI:AK,1,0)</f>
        <v>2</v>
      </c>
      <c r="G32" t="str">
        <f>VLOOKUP(C32,AI:AK,3,0)</f>
        <v>Scale 0-1</v>
      </c>
      <c r="H32">
        <v>0.35008953914646518</v>
      </c>
      <c r="I32">
        <v>0.36</v>
      </c>
      <c r="J32" s="17">
        <f t="shared" si="1"/>
        <v>3.8786164658703604E-2</v>
      </c>
      <c r="L32" s="17">
        <v>0.39878616465870359</v>
      </c>
      <c r="M32" s="18" cm="1">
        <f t="array" ref="M32">IF(AND(B32&lt;&gt;"", L32&lt;&gt;""), 1 + SUMPRODUCT((B$2:B$593=B32) * (L$2:L$593&gt;L32) * (A$2:A$593&lt;&gt;"ECOWAS")), "")</f>
        <v>6</v>
      </c>
      <c r="N32">
        <v>0.42615798450679909</v>
      </c>
      <c r="O32">
        <v>0.58591783164312772</v>
      </c>
      <c r="R32" s="7" t="s">
        <v>6</v>
      </c>
      <c r="S32" s="5" t="s">
        <v>107</v>
      </c>
      <c r="T32" s="8" t="s">
        <v>82</v>
      </c>
      <c r="AI32">
        <v>35</v>
      </c>
      <c r="AJ32" s="9" t="s">
        <v>100</v>
      </c>
      <c r="AK32" s="11" t="s">
        <v>59</v>
      </c>
    </row>
    <row r="33" spans="1:37" x14ac:dyDescent="0.35">
      <c r="A33" t="s">
        <v>21</v>
      </c>
      <c r="B33" t="s">
        <v>23</v>
      </c>
      <c r="C33">
        <v>2</v>
      </c>
      <c r="D33" t="str">
        <f>VLOOKUP(C33,AI:AK,2,0)</f>
        <v>HCD Index - Health and nutrition</v>
      </c>
      <c r="E33" t="str">
        <f t="shared" si="0"/>
        <v>ECOWAS|HCD Index - Health and nutrition</v>
      </c>
      <c r="F33">
        <f>VLOOKUP(C33,AI:AK,1,0)</f>
        <v>2</v>
      </c>
      <c r="G33" t="str">
        <f>VLOOKUP(C33,AI:AK,3,0)</f>
        <v>Scale 0-1</v>
      </c>
      <c r="H33">
        <v>0.32513234912428601</v>
      </c>
      <c r="I33">
        <v>0.34</v>
      </c>
      <c r="J33" s="17">
        <f t="shared" si="1"/>
        <v>3.3516487841280085E-2</v>
      </c>
      <c r="L33" s="17">
        <v>0.37351648784128011</v>
      </c>
      <c r="M33" s="18"/>
      <c r="N33">
        <v>0.41831093657684609</v>
      </c>
      <c r="O33">
        <v>0.61069972572688835</v>
      </c>
      <c r="R33" s="7" t="s">
        <v>6</v>
      </c>
      <c r="S33" s="5" t="s">
        <v>108</v>
      </c>
      <c r="T33" s="8" t="s">
        <v>72</v>
      </c>
      <c r="AI33">
        <v>35</v>
      </c>
      <c r="AJ33" s="9" t="s">
        <v>100</v>
      </c>
      <c r="AK33" s="11" t="s">
        <v>59</v>
      </c>
    </row>
    <row r="34" spans="1:37" x14ac:dyDescent="0.35">
      <c r="A34" t="s">
        <v>6</v>
      </c>
      <c r="B34" t="s">
        <v>24</v>
      </c>
      <c r="C34">
        <v>3</v>
      </c>
      <c r="D34" t="str">
        <f>VLOOKUP(C34,AI:AK,2,0)</f>
        <v>HCD Index - Fertility rate</v>
      </c>
      <c r="E34" t="str">
        <f t="shared" si="0"/>
        <v>Benin|HCD Index - Fertility rate</v>
      </c>
      <c r="F34">
        <f>VLOOKUP(C34,AI:AK,1,0)</f>
        <v>3</v>
      </c>
      <c r="G34" t="str">
        <f>VLOOKUP(C34,AI:AK,3,0)</f>
        <v>births per woman</v>
      </c>
      <c r="H34">
        <v>0.39149090278150739</v>
      </c>
      <c r="I34">
        <v>0.42</v>
      </c>
      <c r="J34" s="17">
        <f t="shared" si="1"/>
        <v>-4.1029331340860564E-2</v>
      </c>
      <c r="L34" s="17">
        <v>0.37897066865913942</v>
      </c>
      <c r="M34" s="18" cm="1">
        <f t="array" ref="M34">IF(AND(B34&lt;&gt;"", L34&lt;&gt;""), 1 + SUMPRODUCT((B$2:B$593=B34) * (L$2:L$593&gt;L34) * (A$2:A$593&lt;&gt;"ECOWAS")), "")</f>
        <v>12</v>
      </c>
      <c r="N34">
        <v>0.48159902218739647</v>
      </c>
      <c r="O34">
        <v>0.65327853268169389</v>
      </c>
      <c r="R34" s="7" t="s">
        <v>6</v>
      </c>
      <c r="S34" s="5" t="s">
        <v>109</v>
      </c>
      <c r="T34" s="8" t="s">
        <v>85</v>
      </c>
      <c r="AI34">
        <v>36</v>
      </c>
      <c r="AJ34" s="9" t="s">
        <v>101</v>
      </c>
      <c r="AK34" s="11" t="s">
        <v>59</v>
      </c>
    </row>
    <row r="35" spans="1:37" x14ac:dyDescent="0.35">
      <c r="A35" t="s">
        <v>7</v>
      </c>
      <c r="B35" t="s">
        <v>24</v>
      </c>
      <c r="C35">
        <v>3</v>
      </c>
      <c r="D35" t="str">
        <f>VLOOKUP(C35,AI:AK,2,0)</f>
        <v>HCD Index - Fertility rate</v>
      </c>
      <c r="E35" t="str">
        <f t="shared" si="0"/>
        <v>Burkina Faso|HCD Index - Fertility rate</v>
      </c>
      <c r="F35">
        <f>VLOOKUP(C35,AI:AK,1,0)</f>
        <v>3</v>
      </c>
      <c r="G35" t="str">
        <f>VLOOKUP(C35,AI:AK,3,0)</f>
        <v>births per woman</v>
      </c>
      <c r="H35">
        <v>0.32328365718950258</v>
      </c>
      <c r="I35">
        <v>0.35</v>
      </c>
      <c r="J35" s="17">
        <f t="shared" si="1"/>
        <v>6.6531371026243402E-2</v>
      </c>
      <c r="L35" s="17">
        <v>0.41653137102624338</v>
      </c>
      <c r="M35" s="18" cm="1">
        <f t="array" ref="M35">IF(AND(B35&lt;&gt;"", L35&lt;&gt;""), 1 + SUMPRODUCT((B$2:B$593=B35) * (L$2:L$593&gt;L35) * (A$2:A$593&lt;&gt;"ECOWAS")), "")</f>
        <v>11</v>
      </c>
      <c r="N35">
        <v>0.42009570313088879</v>
      </c>
      <c r="O35">
        <v>0.6045479452457363</v>
      </c>
      <c r="R35" s="7" t="s">
        <v>6</v>
      </c>
      <c r="S35" s="5" t="s">
        <v>110</v>
      </c>
      <c r="T35" s="8" t="s">
        <v>87</v>
      </c>
      <c r="AI35">
        <v>36</v>
      </c>
      <c r="AJ35" s="9" t="s">
        <v>101</v>
      </c>
      <c r="AK35" s="11" t="s">
        <v>59</v>
      </c>
    </row>
    <row r="36" spans="1:37" x14ac:dyDescent="0.35">
      <c r="A36" t="s">
        <v>8</v>
      </c>
      <c r="B36" t="s">
        <v>24</v>
      </c>
      <c r="C36">
        <v>3</v>
      </c>
      <c r="D36" t="str">
        <f>VLOOKUP(C36,AI:AK,2,0)</f>
        <v>HCD Index - Fertility rate</v>
      </c>
      <c r="E36" t="str">
        <f t="shared" si="0"/>
        <v>Cabo Verde|HCD Index - Fertility rate</v>
      </c>
      <c r="F36">
        <f>VLOOKUP(C36,AI:AK,1,0)</f>
        <v>3</v>
      </c>
      <c r="G36" t="str">
        <f>VLOOKUP(C36,AI:AK,3,0)</f>
        <v>births per woman</v>
      </c>
      <c r="H36">
        <v>0.87679012689777214</v>
      </c>
      <c r="I36">
        <v>0.89</v>
      </c>
      <c r="J36" s="17">
        <f t="shared" si="1"/>
        <v>6.3967092458040664E-2</v>
      </c>
      <c r="L36" s="17">
        <v>0.95396709245804068</v>
      </c>
      <c r="M36" s="18" cm="1">
        <f t="array" ref="M36">IF(AND(B36&lt;&gt;"", L36&lt;&gt;""), 1 + SUMPRODUCT((B$2:B$593=B36) * (L$2:L$593&gt;L36) * (A$2:A$593&lt;&gt;"ECOWAS")), "")</f>
        <v>1</v>
      </c>
      <c r="N36">
        <v>0.91919934983054785</v>
      </c>
      <c r="O36">
        <v>1</v>
      </c>
      <c r="R36" s="7" t="s">
        <v>6</v>
      </c>
      <c r="S36" s="5" t="s">
        <v>111</v>
      </c>
      <c r="T36" s="8" t="s">
        <v>112</v>
      </c>
      <c r="AI36">
        <v>36</v>
      </c>
      <c r="AJ36" s="9" t="s">
        <v>101</v>
      </c>
      <c r="AK36" s="11" t="s">
        <v>59</v>
      </c>
    </row>
    <row r="37" spans="1:37" x14ac:dyDescent="0.35">
      <c r="A37" t="s">
        <v>9</v>
      </c>
      <c r="B37" t="s">
        <v>24</v>
      </c>
      <c r="C37">
        <v>3</v>
      </c>
      <c r="D37" t="str">
        <f>VLOOKUP(C37,AI:AK,2,0)</f>
        <v>HCD Index - Fertility rate</v>
      </c>
      <c r="E37" t="str">
        <f t="shared" si="0"/>
        <v>Cote d'Ivoire|HCD Index - Fertility rate</v>
      </c>
      <c r="F37">
        <f>VLOOKUP(C37,AI:AK,1,0)</f>
        <v>3</v>
      </c>
      <c r="G37" t="str">
        <f>VLOOKUP(C37,AI:AK,3,0)</f>
        <v>births per woman</v>
      </c>
      <c r="H37">
        <v>0.42923847431461698</v>
      </c>
      <c r="I37">
        <v>0.45</v>
      </c>
      <c r="J37" s="17">
        <f t="shared" si="1"/>
        <v>3.2683055792187776E-2</v>
      </c>
      <c r="L37" s="17">
        <v>0.48268305579218779</v>
      </c>
      <c r="M37" s="18" cm="1">
        <f t="array" ref="M37">IF(AND(B37&lt;&gt;"", L37&lt;&gt;""), 1 + SUMPRODUCT((B$2:B$593=B37) * (L$2:L$593&gt;L37) * (A$2:A$593&lt;&gt;"ECOWAS")), "")</f>
        <v>9</v>
      </c>
      <c r="N37">
        <v>0.5156364754734637</v>
      </c>
      <c r="O37">
        <v>0.68024724134488135</v>
      </c>
      <c r="R37" s="7" t="s">
        <v>6</v>
      </c>
      <c r="S37" s="5" t="s">
        <v>113</v>
      </c>
      <c r="T37" s="8"/>
      <c r="AI37">
        <v>36</v>
      </c>
      <c r="AJ37" s="9" t="s">
        <v>101</v>
      </c>
      <c r="AK37" s="11" t="s">
        <v>59</v>
      </c>
    </row>
    <row r="38" spans="1:37" x14ac:dyDescent="0.35">
      <c r="A38" t="s">
        <v>10</v>
      </c>
      <c r="B38" t="s">
        <v>24</v>
      </c>
      <c r="C38">
        <v>3</v>
      </c>
      <c r="D38" t="str">
        <f>VLOOKUP(C38,AI:AK,2,0)</f>
        <v>HCD Index - Fertility rate</v>
      </c>
      <c r="E38" t="str">
        <f t="shared" si="0"/>
        <v>Ghana|HCD Index - Fertility rate</v>
      </c>
      <c r="F38">
        <f>VLOOKUP(C38,AI:AK,1,0)</f>
        <v>3</v>
      </c>
      <c r="G38" t="str">
        <f>VLOOKUP(C38,AI:AK,3,0)</f>
        <v>births per woman</v>
      </c>
      <c r="H38">
        <v>0.57462268546689033</v>
      </c>
      <c r="I38">
        <v>0.6</v>
      </c>
      <c r="J38" s="17">
        <f t="shared" si="1"/>
        <v>4.2456192726884168E-2</v>
      </c>
      <c r="L38" s="17">
        <v>0.64245619272688415</v>
      </c>
      <c r="M38" s="18" cm="1">
        <f t="array" ref="M38">IF(AND(B38&lt;&gt;"", L38&lt;&gt;""), 1 + SUMPRODUCT((B$2:B$593=B38) * (L$2:L$593&gt;L38) * (A$2:A$593&lt;&gt;"ECOWAS")), "")</f>
        <v>2</v>
      </c>
      <c r="N38">
        <v>0.64673122129801963</v>
      </c>
      <c r="O38">
        <v>0.78411682223577162</v>
      </c>
      <c r="R38" s="7" t="s">
        <v>6</v>
      </c>
      <c r="S38" s="5" t="s">
        <v>114</v>
      </c>
      <c r="T38" s="8" t="s">
        <v>115</v>
      </c>
      <c r="AI38">
        <v>36</v>
      </c>
      <c r="AJ38" s="9" t="s">
        <v>101</v>
      </c>
      <c r="AK38" s="11" t="s">
        <v>59</v>
      </c>
    </row>
    <row r="39" spans="1:37" x14ac:dyDescent="0.35">
      <c r="A39" t="s">
        <v>11</v>
      </c>
      <c r="B39" t="s">
        <v>24</v>
      </c>
      <c r="C39">
        <v>3</v>
      </c>
      <c r="D39" t="str">
        <f>VLOOKUP(C39,AI:AK,2,0)</f>
        <v>HCD Index - Fertility rate</v>
      </c>
      <c r="E39" t="str">
        <f t="shared" si="0"/>
        <v>Guinea|HCD Index - Fertility rate</v>
      </c>
      <c r="F39">
        <f>VLOOKUP(C39,AI:AK,1,0)</f>
        <v>3</v>
      </c>
      <c r="G39" t="str">
        <f>VLOOKUP(C39,AI:AK,3,0)</f>
        <v>births per woman</v>
      </c>
      <c r="H39">
        <v>0.41559702519621589</v>
      </c>
      <c r="I39">
        <v>0.44</v>
      </c>
      <c r="J39" s="17">
        <f t="shared" si="1"/>
        <v>4.6233569946292186E-2</v>
      </c>
      <c r="L39" s="17">
        <v>0.48623356994629219</v>
      </c>
      <c r="M39" s="18" cm="1">
        <f t="array" ref="M39">IF(AND(B39&lt;&gt;"", L39&lt;&gt;""), 1 + SUMPRODUCT((B$2:B$593=B39) * (L$2:L$593&gt;L39) * (A$2:A$593&lt;&gt;"ECOWAS")), "")</f>
        <v>8</v>
      </c>
      <c r="N39">
        <v>0.50333581166216212</v>
      </c>
      <c r="O39">
        <v>0.67050112385768978</v>
      </c>
      <c r="R39" s="7" t="s">
        <v>6</v>
      </c>
      <c r="S39" s="5" t="s">
        <v>116</v>
      </c>
      <c r="T39" s="8" t="s">
        <v>117</v>
      </c>
      <c r="AI39">
        <v>36</v>
      </c>
      <c r="AJ39" s="9" t="s">
        <v>101</v>
      </c>
      <c r="AK39" s="11" t="s">
        <v>59</v>
      </c>
    </row>
    <row r="40" spans="1:37" x14ac:dyDescent="0.35">
      <c r="A40" t="s">
        <v>12</v>
      </c>
      <c r="B40" t="s">
        <v>24</v>
      </c>
      <c r="C40">
        <v>3</v>
      </c>
      <c r="D40" t="str">
        <f>VLOOKUP(C40,AI:AK,2,0)</f>
        <v>HCD Index - Fertility rate</v>
      </c>
      <c r="E40" t="str">
        <f t="shared" si="0"/>
        <v>Guinea-Bissau|HCD Index - Fertility rate</v>
      </c>
      <c r="F40">
        <f>VLOOKUP(C40,AI:AK,1,0)</f>
        <v>3</v>
      </c>
      <c r="G40" t="str">
        <f>VLOOKUP(C40,AI:AK,3,0)</f>
        <v>births per woman</v>
      </c>
      <c r="H40">
        <v>0.45745571838144639</v>
      </c>
      <c r="I40">
        <v>0.49</v>
      </c>
      <c r="J40" s="17">
        <f t="shared" si="1"/>
        <v>6.9860021352456392E-2</v>
      </c>
      <c r="L40" s="17">
        <v>0.55986002135245638</v>
      </c>
      <c r="M40" s="18" cm="1">
        <f t="array" ref="M40">IF(AND(B40&lt;&gt;"", L40&lt;&gt;""), 1 + SUMPRODUCT((B$2:B$593=B40) * (L$2:L$593&gt;L40) * (A$2:A$593&lt;&gt;"ECOWAS")), "")</f>
        <v>4</v>
      </c>
      <c r="N40">
        <v>0.54108031431601888</v>
      </c>
      <c r="O40">
        <v>0.70040701861290766</v>
      </c>
      <c r="AI40">
        <v>36</v>
      </c>
      <c r="AJ40" s="9" t="s">
        <v>101</v>
      </c>
      <c r="AK40" s="11" t="s">
        <v>59</v>
      </c>
    </row>
    <row r="41" spans="1:37" x14ac:dyDescent="0.35">
      <c r="A41" t="s">
        <v>13</v>
      </c>
      <c r="B41" t="s">
        <v>24</v>
      </c>
      <c r="C41">
        <v>3</v>
      </c>
      <c r="D41" t="str">
        <f>VLOOKUP(C41,AI:AK,2,0)</f>
        <v>HCD Index - Fertility rate</v>
      </c>
      <c r="E41" t="str">
        <f t="shared" si="0"/>
        <v>Liberia|HCD Index - Fertility rate</v>
      </c>
      <c r="F41">
        <f>VLOOKUP(C41,AI:AK,1,0)</f>
        <v>3</v>
      </c>
      <c r="G41" t="str">
        <f>VLOOKUP(C41,AI:AK,3,0)</f>
        <v>births per woman</v>
      </c>
      <c r="H41">
        <v>0.48847599993835822</v>
      </c>
      <c r="I41">
        <v>0.51</v>
      </c>
      <c r="J41" s="17">
        <f t="shared" si="1"/>
        <v>3.4163011407994937E-2</v>
      </c>
      <c r="L41" s="17">
        <v>0.54416301140799495</v>
      </c>
      <c r="M41" s="18" cm="1">
        <f t="array" ref="M41">IF(AND(B41&lt;&gt;"", L41&lt;&gt;""), 1 + SUMPRODUCT((B$2:B$593=B41) * (L$2:L$593&gt;L41) * (A$2:A$593&lt;&gt;"ECOWAS")), "")</f>
        <v>5</v>
      </c>
      <c r="N41">
        <v>0.56905168681843066</v>
      </c>
      <c r="O41">
        <v>0.72256942276186376</v>
      </c>
      <c r="AI41">
        <v>36</v>
      </c>
      <c r="AJ41" s="9" t="s">
        <v>101</v>
      </c>
      <c r="AK41" s="11" t="s">
        <v>59</v>
      </c>
    </row>
    <row r="42" spans="1:37" x14ac:dyDescent="0.35">
      <c r="A42" t="s">
        <v>14</v>
      </c>
      <c r="B42" t="s">
        <v>24</v>
      </c>
      <c r="C42">
        <v>3</v>
      </c>
      <c r="D42" t="str">
        <f>VLOOKUP(C42,AI:AK,2,0)</f>
        <v>HCD Index - Fertility rate</v>
      </c>
      <c r="E42" t="str">
        <f t="shared" si="0"/>
        <v>Mali|HCD Index - Fertility rate</v>
      </c>
      <c r="F42">
        <f>VLOOKUP(C42,AI:AK,1,0)</f>
        <v>3</v>
      </c>
      <c r="G42" t="str">
        <f>VLOOKUP(C42,AI:AK,3,0)</f>
        <v>births per woman</v>
      </c>
      <c r="H42">
        <v>0.19303584848367411</v>
      </c>
      <c r="I42">
        <v>0.23</v>
      </c>
      <c r="J42" s="17">
        <f t="shared" si="1"/>
        <v>-3.4721721524260118E-2</v>
      </c>
      <c r="L42" s="17">
        <v>0.19527827847573989</v>
      </c>
      <c r="M42" s="18" cm="1">
        <f t="array" ref="M42">IF(AND(B42&lt;&gt;"", L42&lt;&gt;""), 1 + SUMPRODUCT((B$2:B$593=B42) * (L$2:L$593&gt;L42) * (A$2:A$593&lt;&gt;"ECOWAS")), "")</f>
        <v>14</v>
      </c>
      <c r="N42">
        <v>0.30264963906955789</v>
      </c>
      <c r="O42">
        <v>0.51149254951186673</v>
      </c>
      <c r="AI42">
        <v>36</v>
      </c>
      <c r="AJ42" s="9" t="s">
        <v>101</v>
      </c>
      <c r="AK42" s="11" t="s">
        <v>59</v>
      </c>
    </row>
    <row r="43" spans="1:37" x14ac:dyDescent="0.35">
      <c r="A43" t="s">
        <v>15</v>
      </c>
      <c r="B43" t="s">
        <v>24</v>
      </c>
      <c r="C43">
        <v>3</v>
      </c>
      <c r="D43" t="str">
        <f>VLOOKUP(C43,AI:AK,2,0)</f>
        <v>HCD Index - Fertility rate</v>
      </c>
      <c r="E43" t="str">
        <f t="shared" si="0"/>
        <v>Niger|HCD Index - Fertility rate</v>
      </c>
      <c r="F43">
        <f>VLOOKUP(C43,AI:AK,1,0)</f>
        <v>3</v>
      </c>
      <c r="G43" t="str">
        <f>VLOOKUP(C43,AI:AK,3,0)</f>
        <v>births per woman</v>
      </c>
      <c r="H43">
        <v>0</v>
      </c>
      <c r="I43">
        <v>0.03</v>
      </c>
      <c r="J43" s="17">
        <f t="shared" si="1"/>
        <v>3.8233190469941988E-3</v>
      </c>
      <c r="L43" s="17">
        <v>3.3823319046994198E-2</v>
      </c>
      <c r="M43" s="18" cm="1">
        <f t="array" ref="M43">IF(AND(B43&lt;&gt;"", L43&lt;&gt;""), 1 + SUMPRODUCT((B$2:B$593=B43) * (L$2:L$593&gt;L43) * (A$2:A$593&lt;&gt;"ECOWAS")), "")</f>
        <v>15</v>
      </c>
      <c r="N43">
        <v>0.12858682102744179</v>
      </c>
      <c r="O43">
        <v>0.3735783116451703</v>
      </c>
      <c r="AI43">
        <v>36</v>
      </c>
      <c r="AJ43" s="9" t="s">
        <v>101</v>
      </c>
      <c r="AK43" s="11" t="s">
        <v>59</v>
      </c>
    </row>
    <row r="44" spans="1:37" x14ac:dyDescent="0.35">
      <c r="A44" t="s">
        <v>16</v>
      </c>
      <c r="B44" t="s">
        <v>24</v>
      </c>
      <c r="C44">
        <v>3</v>
      </c>
      <c r="D44" t="str">
        <f>VLOOKUP(C44,AI:AK,2,0)</f>
        <v>HCD Index - Fertility rate</v>
      </c>
      <c r="E44" t="str">
        <f t="shared" si="0"/>
        <v>Nigeria|HCD Index - Fertility rate</v>
      </c>
      <c r="F44">
        <f>VLOOKUP(C44,AI:AK,1,0)</f>
        <v>3</v>
      </c>
      <c r="G44" t="str">
        <f>VLOOKUP(C44,AI:AK,3,0)</f>
        <v>births per woman</v>
      </c>
      <c r="H44">
        <v>0.28852599231248088</v>
      </c>
      <c r="I44">
        <v>0.31</v>
      </c>
      <c r="J44" s="17">
        <f t="shared" si="1"/>
        <v>1.9637208833689301E-2</v>
      </c>
      <c r="L44" s="17">
        <v>0.3296372088336893</v>
      </c>
      <c r="M44" s="18" cm="1">
        <f t="array" ref="M44">IF(AND(B44&lt;&gt;"", L44&lt;&gt;""), 1 + SUMPRODUCT((B$2:B$593=B44) * (L$2:L$593&gt;L44) * (A$2:A$593&lt;&gt;"ECOWAS")), "")</f>
        <v>13</v>
      </c>
      <c r="N44">
        <v>0.38875428574866849</v>
      </c>
      <c r="O44">
        <v>0.57971537192220723</v>
      </c>
      <c r="AI44">
        <v>36</v>
      </c>
      <c r="AJ44" s="9" t="s">
        <v>101</v>
      </c>
      <c r="AK44" s="11" t="s">
        <v>59</v>
      </c>
    </row>
    <row r="45" spans="1:37" x14ac:dyDescent="0.35">
      <c r="A45" t="s">
        <v>17</v>
      </c>
      <c r="B45" t="s">
        <v>24</v>
      </c>
      <c r="C45">
        <v>3</v>
      </c>
      <c r="D45" t="str">
        <f>VLOOKUP(C45,AI:AK,2,0)</f>
        <v>HCD Index - Fertility rate</v>
      </c>
      <c r="E45" t="str">
        <f t="shared" si="0"/>
        <v>Senegal|HCD Index - Fertility rate</v>
      </c>
      <c r="F45">
        <f>VLOOKUP(C45,AI:AK,1,0)</f>
        <v>3</v>
      </c>
      <c r="G45" t="str">
        <f>VLOOKUP(C45,AI:AK,3,0)</f>
        <v>births per woman</v>
      </c>
      <c r="H45">
        <v>0.43054655847665541</v>
      </c>
      <c r="I45">
        <v>0.46</v>
      </c>
      <c r="J45" s="17">
        <f t="shared" si="1"/>
        <v>2.8475999938358199E-2</v>
      </c>
      <c r="L45" s="17">
        <v>0.48847599993835822</v>
      </c>
      <c r="M45" s="18" cm="1">
        <f t="array" ref="M45">IF(AND(B45&lt;&gt;"", L45&lt;&gt;""), 1 + SUMPRODUCT((B$2:B$593=B45) * (L$2:L$593&gt;L45) * (A$2:A$593&lt;&gt;"ECOWAS")), "")</f>
        <v>7</v>
      </c>
      <c r="N45">
        <v>0.51681599118139665</v>
      </c>
      <c r="O45">
        <v>0.68118180055598188</v>
      </c>
      <c r="AI45">
        <v>36</v>
      </c>
      <c r="AJ45" s="9" t="s">
        <v>101</v>
      </c>
      <c r="AK45" s="11" t="s">
        <v>59</v>
      </c>
    </row>
    <row r="46" spans="1:37" x14ac:dyDescent="0.35">
      <c r="A46" t="s">
        <v>18</v>
      </c>
      <c r="B46" t="s">
        <v>24</v>
      </c>
      <c r="C46">
        <v>3</v>
      </c>
      <c r="D46" t="str">
        <f>VLOOKUP(C46,AI:AK,2,0)</f>
        <v>HCD Index - Fertility rate</v>
      </c>
      <c r="E46" t="str">
        <f t="shared" si="0"/>
        <v>Sierra Leone|HCD Index - Fertility rate</v>
      </c>
      <c r="F46">
        <f>VLOOKUP(C46,AI:AK,1,0)</f>
        <v>3</v>
      </c>
      <c r="G46" t="str">
        <f>VLOOKUP(C46,AI:AK,3,0)</f>
        <v>births per woman</v>
      </c>
      <c r="H46">
        <v>0.49370833658651198</v>
      </c>
      <c r="I46">
        <v>0.53</v>
      </c>
      <c r="J46" s="17">
        <f t="shared" si="1"/>
        <v>3.4905488834604648E-2</v>
      </c>
      <c r="L46" s="17">
        <v>0.56490548883460467</v>
      </c>
      <c r="M46" s="18" cm="1">
        <f t="array" ref="M46">IF(AND(B46&lt;&gt;"", L46&lt;&gt;""), 1 + SUMPRODUCT((B$2:B$593=B46) * (L$2:L$593&gt;L46) * (A$2:A$593&lt;&gt;"ECOWAS")), "")</f>
        <v>3</v>
      </c>
      <c r="N46">
        <v>0.57376974965016259</v>
      </c>
      <c r="O46">
        <v>0.72630765960626587</v>
      </c>
      <c r="AI46">
        <v>36</v>
      </c>
      <c r="AJ46" s="9" t="s">
        <v>101</v>
      </c>
      <c r="AK46" s="11" t="s">
        <v>59</v>
      </c>
    </row>
    <row r="47" spans="1:37" x14ac:dyDescent="0.35">
      <c r="A47" t="s">
        <v>19</v>
      </c>
      <c r="B47" t="s">
        <v>24</v>
      </c>
      <c r="C47">
        <v>3</v>
      </c>
      <c r="D47" t="str">
        <f>VLOOKUP(C47,AI:AK,2,0)</f>
        <v>HCD Index - Fertility rate</v>
      </c>
      <c r="E47" t="str">
        <f t="shared" si="0"/>
        <v>Gambia, The|HCD Index - Fertility rate</v>
      </c>
      <c r="F47">
        <f>VLOOKUP(C47,AI:AK,1,0)</f>
        <v>3</v>
      </c>
      <c r="G47" t="str">
        <f>VLOOKUP(C47,AI:AK,3,0)</f>
        <v>births per woman</v>
      </c>
      <c r="H47">
        <v>0.32141496552944759</v>
      </c>
      <c r="I47">
        <v>0.35</v>
      </c>
      <c r="J47" s="17">
        <f t="shared" si="1"/>
        <v>8.2975857634726813E-2</v>
      </c>
      <c r="L47" s="17">
        <v>0.43297585763472679</v>
      </c>
      <c r="M47" s="18" cm="1">
        <f t="array" ref="M47">IF(AND(B47&lt;&gt;"", L47&lt;&gt;""), 1 + SUMPRODUCT((B$2:B$593=B47) * (L$2:L$593&gt;L47) * (A$2:A$593&lt;&gt;"ECOWAS")), "")</f>
        <v>10</v>
      </c>
      <c r="N47">
        <v>0.41841068069098458</v>
      </c>
      <c r="O47">
        <v>0.60321286065844981</v>
      </c>
      <c r="AI47">
        <v>36</v>
      </c>
      <c r="AJ47" s="9" t="s">
        <v>101</v>
      </c>
      <c r="AK47" s="11" t="s">
        <v>59</v>
      </c>
    </row>
    <row r="48" spans="1:37" x14ac:dyDescent="0.35">
      <c r="A48" t="s">
        <v>20</v>
      </c>
      <c r="B48" t="s">
        <v>24</v>
      </c>
      <c r="C48">
        <v>3</v>
      </c>
      <c r="D48" t="str">
        <f>VLOOKUP(C48,AI:AK,2,0)</f>
        <v>HCD Index - Fertility rate</v>
      </c>
      <c r="E48" t="str">
        <f t="shared" si="0"/>
        <v>Togo|HCD Index - Fertility rate</v>
      </c>
      <c r="F48">
        <f>VLOOKUP(C48,AI:AK,1,0)</f>
        <v>3</v>
      </c>
      <c r="G48" t="str">
        <f>VLOOKUP(C48,AI:AK,3,0)</f>
        <v>births per woman</v>
      </c>
      <c r="H48">
        <v>0.48903660743637462</v>
      </c>
      <c r="I48">
        <v>0.51</v>
      </c>
      <c r="J48" s="17">
        <f t="shared" si="1"/>
        <v>2.7689915190722836E-3</v>
      </c>
      <c r="L48" s="17">
        <v>0.51276899151907229</v>
      </c>
      <c r="M48" s="18" cm="1">
        <f t="array" ref="M48">IF(AND(B48&lt;&gt;"", L48&lt;&gt;""), 1 + SUMPRODUCT((B$2:B$593=B48) * (L$2:L$593&gt;L48) * (A$2:A$593&lt;&gt;"ECOWAS")), "")</f>
        <v>6</v>
      </c>
      <c r="N48">
        <v>0.5695571935504018</v>
      </c>
      <c r="O48">
        <v>0.7229699481380496</v>
      </c>
      <c r="AI48">
        <v>36</v>
      </c>
      <c r="AJ48" s="9" t="s">
        <v>101</v>
      </c>
      <c r="AK48" s="11" t="s">
        <v>59</v>
      </c>
    </row>
    <row r="49" spans="1:37" x14ac:dyDescent="0.35">
      <c r="A49" t="s">
        <v>21</v>
      </c>
      <c r="B49" t="s">
        <v>24</v>
      </c>
      <c r="C49">
        <v>3</v>
      </c>
      <c r="D49" t="str">
        <f>VLOOKUP(C49,AI:AK,2,0)</f>
        <v>HCD Index - Fertility rate</v>
      </c>
      <c r="E49" t="str">
        <f t="shared" si="0"/>
        <v>ECOWAS|HCD Index - Fertility rate</v>
      </c>
      <c r="F49">
        <f>VLOOKUP(C49,AI:AK,1,0)</f>
        <v>3</v>
      </c>
      <c r="G49" t="str">
        <f>VLOOKUP(C49,AI:AK,3,0)</f>
        <v>births per woman</v>
      </c>
      <c r="H49">
        <v>0.41154819326609698</v>
      </c>
      <c r="I49">
        <v>0.44</v>
      </c>
      <c r="J49" s="17">
        <f t="shared" si="1"/>
        <v>2.8182008510161616E-2</v>
      </c>
      <c r="L49" s="17">
        <v>0.46818200851016162</v>
      </c>
      <c r="M49" s="18"/>
      <c r="N49">
        <v>0.49968492970903622</v>
      </c>
      <c r="O49">
        <v>0.66760844058523572</v>
      </c>
      <c r="AI49">
        <v>36</v>
      </c>
      <c r="AJ49" s="9" t="s">
        <v>101</v>
      </c>
      <c r="AK49" s="11" t="s">
        <v>59</v>
      </c>
    </row>
    <row r="50" spans="1:37" x14ac:dyDescent="0.35">
      <c r="A50" t="s">
        <v>6</v>
      </c>
      <c r="B50" t="s">
        <v>25</v>
      </c>
      <c r="C50">
        <v>4</v>
      </c>
      <c r="D50" t="str">
        <f>VLOOKUP(C50,AI:AK,2,0)</f>
        <v>HCD Index - Maternal mortality rate</v>
      </c>
      <c r="E50" t="str">
        <f t="shared" si="0"/>
        <v>Benin|HCD Index - Maternal mortality rate</v>
      </c>
      <c r="F50">
        <f>VLOOKUP(C50,AI:AK,1,0)</f>
        <v>4</v>
      </c>
      <c r="G50" t="str">
        <f>VLOOKUP(C50,AI:AK,3,0)</f>
        <v># of deaths/100,000 live births</v>
      </c>
      <c r="H50">
        <v>0.6583529979860403</v>
      </c>
      <c r="I50">
        <v>0.66</v>
      </c>
      <c r="J50" s="17">
        <f t="shared" si="1"/>
        <v>-0.11638071950530282</v>
      </c>
      <c r="L50" s="17">
        <v>0.54361928049469721</v>
      </c>
      <c r="M50" s="18" cm="1">
        <f t="array" ref="M50">IF(AND(B50&lt;&gt;"", L50&lt;&gt;""), 1 + SUMPRODUCT((B$2:B$593=B50) * (L$2:L$593&gt;L50) * (A$2:A$593&lt;&gt;"ECOWAS")), "")</f>
        <v>11</v>
      </c>
      <c r="N50">
        <v>0.73140997125217833</v>
      </c>
      <c r="O50">
        <v>0.88394939010493179</v>
      </c>
      <c r="AI50">
        <v>27</v>
      </c>
      <c r="AJ50" s="9" t="s">
        <v>109</v>
      </c>
      <c r="AK50" s="13" t="s">
        <v>85</v>
      </c>
    </row>
    <row r="51" spans="1:37" x14ac:dyDescent="0.35">
      <c r="A51" t="s">
        <v>7</v>
      </c>
      <c r="B51" t="s">
        <v>25</v>
      </c>
      <c r="C51">
        <v>4</v>
      </c>
      <c r="D51" t="str">
        <f>VLOOKUP(C51,AI:AK,2,0)</f>
        <v>HCD Index - Maternal mortality rate</v>
      </c>
      <c r="E51" t="str">
        <f t="shared" si="0"/>
        <v>Burkina Faso|HCD Index - Maternal mortality rate</v>
      </c>
      <c r="F51">
        <f>VLOOKUP(C51,AI:AK,1,0)</f>
        <v>4</v>
      </c>
      <c r="G51" t="str">
        <f>VLOOKUP(C51,AI:AK,3,0)</f>
        <v># of deaths/100,000 live births</v>
      </c>
      <c r="H51">
        <v>0.72846804756408334</v>
      </c>
      <c r="I51">
        <v>0.73</v>
      </c>
      <c r="J51" s="17">
        <f t="shared" si="1"/>
        <v>4.9460810893569129E-2</v>
      </c>
      <c r="L51" s="17">
        <v>0.77946081089356911</v>
      </c>
      <c r="M51" s="18" cm="1">
        <f t="array" ref="M51">IF(AND(B51&lt;&gt;"", L51&lt;&gt;""), 1 + SUMPRODUCT((B$2:B$593=B51) * (L$2:L$593&gt;L51) * (A$2:A$593&lt;&gt;"ECOWAS")), "")</f>
        <v>4</v>
      </c>
      <c r="N51">
        <v>0.78735528042343894</v>
      </c>
      <c r="O51">
        <v>0.91030896816369355</v>
      </c>
      <c r="AI51">
        <v>27</v>
      </c>
      <c r="AJ51" s="9" t="s">
        <v>109</v>
      </c>
      <c r="AK51" s="13" t="s">
        <v>85</v>
      </c>
    </row>
    <row r="52" spans="1:37" x14ac:dyDescent="0.35">
      <c r="A52" t="s">
        <v>8</v>
      </c>
      <c r="B52" t="s">
        <v>25</v>
      </c>
      <c r="C52">
        <v>4</v>
      </c>
      <c r="D52" t="str">
        <f>VLOOKUP(C52,AI:AK,2,0)</f>
        <v>HCD Index - Maternal mortality rate</v>
      </c>
      <c r="E52" t="str">
        <f t="shared" si="0"/>
        <v>Cabo Verde|HCD Index - Maternal mortality rate</v>
      </c>
      <c r="F52">
        <f>VLOOKUP(C52,AI:AK,1,0)</f>
        <v>4</v>
      </c>
      <c r="G52" t="str">
        <f>VLOOKUP(C52,AI:AK,3,0)</f>
        <v># of deaths/100,000 live births</v>
      </c>
      <c r="H52">
        <v>0.96704133314132057</v>
      </c>
      <c r="I52">
        <v>0.56999999999999995</v>
      </c>
      <c r="J52" s="17">
        <f t="shared" si="1"/>
        <v>0.41161069409260231</v>
      </c>
      <c r="L52" s="17">
        <v>0.98161069409260227</v>
      </c>
      <c r="M52" s="18" cm="1">
        <f t="array" ref="M52">IF(AND(B52&lt;&gt;"", L52&lt;&gt;""), 1 + SUMPRODUCT((B$2:B$593=B52) * (L$2:L$593&gt;L52) * (A$2:A$593&lt;&gt;"ECOWAS")), "")</f>
        <v>1</v>
      </c>
      <c r="N52">
        <v>0.97771464409707876</v>
      </c>
      <c r="O52">
        <v>1</v>
      </c>
      <c r="AI52">
        <v>27</v>
      </c>
      <c r="AJ52" s="9" t="s">
        <v>109</v>
      </c>
      <c r="AK52" s="13" t="s">
        <v>85</v>
      </c>
    </row>
    <row r="53" spans="1:37" x14ac:dyDescent="0.35">
      <c r="A53" t="s">
        <v>9</v>
      </c>
      <c r="B53" t="s">
        <v>25</v>
      </c>
      <c r="C53">
        <v>4</v>
      </c>
      <c r="D53" t="str">
        <f>VLOOKUP(C53,AI:AK,2,0)</f>
        <v>HCD Index - Maternal mortality rate</v>
      </c>
      <c r="E53" t="str">
        <f t="shared" si="0"/>
        <v>Cote d'Ivoire|HCD Index - Maternal mortality rate</v>
      </c>
      <c r="F53">
        <f>VLOOKUP(C53,AI:AK,1,0)</f>
        <v>4</v>
      </c>
      <c r="G53" t="str">
        <f>VLOOKUP(C53,AI:AK,3,0)</f>
        <v># of deaths/100,000 live births</v>
      </c>
      <c r="H53">
        <v>0.45802428490591729</v>
      </c>
      <c r="I53">
        <v>0.46</v>
      </c>
      <c r="J53" s="17">
        <f t="shared" si="1"/>
        <v>0.12277443805126659</v>
      </c>
      <c r="L53" s="17">
        <v>0.58277443805126661</v>
      </c>
      <c r="M53" s="18" cm="1">
        <f t="array" ref="M53">IF(AND(B53&lt;&gt;"", L53&lt;&gt;""), 1 + SUMPRODUCT((B$2:B$593=B53) * (L$2:L$593&gt;L53) * (A$2:A$593&lt;&gt;"ECOWAS")), "")</f>
        <v>10</v>
      </c>
      <c r="N53">
        <v>0.57156623076286239</v>
      </c>
      <c r="O53">
        <v>0.80863630993704083</v>
      </c>
      <c r="AI53">
        <v>27</v>
      </c>
      <c r="AJ53" s="9" t="s">
        <v>109</v>
      </c>
      <c r="AK53" s="13" t="s">
        <v>85</v>
      </c>
    </row>
    <row r="54" spans="1:37" x14ac:dyDescent="0.35">
      <c r="A54" t="s">
        <v>10</v>
      </c>
      <c r="B54" t="s">
        <v>25</v>
      </c>
      <c r="C54">
        <v>4</v>
      </c>
      <c r="D54" t="str">
        <f>VLOOKUP(C54,AI:AK,2,0)</f>
        <v>HCD Index - Maternal mortality rate</v>
      </c>
      <c r="E54" t="str">
        <f t="shared" si="0"/>
        <v>Ghana|HCD Index - Maternal mortality rate</v>
      </c>
      <c r="F54">
        <f>VLOOKUP(C54,AI:AK,1,0)</f>
        <v>4</v>
      </c>
      <c r="G54" t="str">
        <f>VLOOKUP(C54,AI:AK,3,0)</f>
        <v># of deaths/100,000 live births</v>
      </c>
      <c r="H54">
        <v>0.73939506827754453</v>
      </c>
      <c r="I54">
        <v>0.74</v>
      </c>
      <c r="J54" s="17">
        <f t="shared" si="1"/>
        <v>4.0371395953024192E-2</v>
      </c>
      <c r="L54" s="17">
        <v>0.78037139595302418</v>
      </c>
      <c r="M54" s="18" cm="1">
        <f t="array" ref="M54">IF(AND(B54&lt;&gt;"", L54&lt;&gt;""), 1 + SUMPRODUCT((B$2:B$593=B54) * (L$2:L$593&gt;L54) * (A$2:A$593&lt;&gt;"ECOWAS")), "")</f>
        <v>3</v>
      </c>
      <c r="N54">
        <v>0.79607402990467424</v>
      </c>
      <c r="O54">
        <v>0.91441695435466941</v>
      </c>
      <c r="AI54">
        <v>27</v>
      </c>
      <c r="AJ54" s="9" t="s">
        <v>109</v>
      </c>
      <c r="AK54" s="13" t="s">
        <v>85</v>
      </c>
    </row>
    <row r="55" spans="1:37" x14ac:dyDescent="0.35">
      <c r="A55" t="s">
        <v>11</v>
      </c>
      <c r="B55" t="s">
        <v>25</v>
      </c>
      <c r="C55">
        <v>4</v>
      </c>
      <c r="D55" t="str">
        <f>VLOOKUP(C55,AI:AK,2,0)</f>
        <v>HCD Index - Maternal mortality rate</v>
      </c>
      <c r="E55" t="str">
        <f t="shared" si="0"/>
        <v>Guinea|HCD Index - Maternal mortality rate</v>
      </c>
      <c r="F55">
        <f>VLOOKUP(C55,AI:AK,1,0)</f>
        <v>4</v>
      </c>
      <c r="G55" t="str">
        <f>VLOOKUP(C55,AI:AK,3,0)</f>
        <v># of deaths/100,000 live births</v>
      </c>
      <c r="H55">
        <v>0.49535827234357671</v>
      </c>
      <c r="I55">
        <v>0.5</v>
      </c>
      <c r="J55" s="17">
        <f t="shared" si="1"/>
        <v>1.6301728711044072E-2</v>
      </c>
      <c r="L55" s="17">
        <v>0.51630172871104407</v>
      </c>
      <c r="M55" s="18" cm="1">
        <f t="array" ref="M55">IF(AND(B55&lt;&gt;"", L55&lt;&gt;""), 1 + SUMPRODUCT((B$2:B$593=B55) * (L$2:L$593&gt;L55) * (A$2:A$593&lt;&gt;"ECOWAS")), "")</f>
        <v>12</v>
      </c>
      <c r="N55">
        <v>0.60135529149041678</v>
      </c>
      <c r="O55">
        <v>0.82267192942287515</v>
      </c>
      <c r="AI55">
        <v>27</v>
      </c>
      <c r="AJ55" s="9" t="s">
        <v>109</v>
      </c>
      <c r="AK55" s="13" t="s">
        <v>85</v>
      </c>
    </row>
    <row r="56" spans="1:37" x14ac:dyDescent="0.35">
      <c r="A56" t="s">
        <v>12</v>
      </c>
      <c r="B56" t="s">
        <v>25</v>
      </c>
      <c r="C56">
        <v>4</v>
      </c>
      <c r="D56" t="str">
        <f>VLOOKUP(C56,AI:AK,2,0)</f>
        <v>HCD Index - Maternal mortality rate</v>
      </c>
      <c r="E56" t="str">
        <f t="shared" si="0"/>
        <v>Guinea-Bissau|HCD Index - Maternal mortality rate</v>
      </c>
      <c r="F56">
        <f>VLOOKUP(C56,AI:AK,1,0)</f>
        <v>4</v>
      </c>
      <c r="G56" t="str">
        <f>VLOOKUP(C56,AI:AK,3,0)</f>
        <v># of deaths/100,000 live births</v>
      </c>
      <c r="H56">
        <v>0.41249503193316223</v>
      </c>
      <c r="I56">
        <v>0.41</v>
      </c>
      <c r="J56" s="17">
        <f t="shared" si="1"/>
        <v>-5.0318901515233883E-2</v>
      </c>
      <c r="L56" s="17">
        <v>0.35968109848476609</v>
      </c>
      <c r="M56" s="18" cm="1">
        <f t="array" ref="M56">IF(AND(B56&lt;&gt;"", L56&lt;&gt;""), 1 + SUMPRODUCT((B$2:B$593=B56) * (L$2:L$593&gt;L56) * (A$2:A$593&lt;&gt;"ECOWAS")), "")</f>
        <v>14</v>
      </c>
      <c r="N56">
        <v>0.53523810792438153</v>
      </c>
      <c r="O56">
        <v>0.79151970080797485</v>
      </c>
      <c r="AI56">
        <v>27</v>
      </c>
      <c r="AJ56" s="9" t="s">
        <v>109</v>
      </c>
      <c r="AK56" s="13" t="s">
        <v>85</v>
      </c>
    </row>
    <row r="57" spans="1:37" x14ac:dyDescent="0.35">
      <c r="A57" t="s">
        <v>13</v>
      </c>
      <c r="B57" t="s">
        <v>25</v>
      </c>
      <c r="C57">
        <v>4</v>
      </c>
      <c r="D57" t="str">
        <f>VLOOKUP(C57,AI:AK,2,0)</f>
        <v>HCD Index - Maternal mortality rate</v>
      </c>
      <c r="E57" t="str">
        <f t="shared" si="0"/>
        <v>Liberia|HCD Index - Maternal mortality rate</v>
      </c>
      <c r="F57">
        <f>VLOOKUP(C57,AI:AK,1,0)</f>
        <v>4</v>
      </c>
      <c r="G57" t="str">
        <f>VLOOKUP(C57,AI:AK,3,0)</f>
        <v># of deaths/100,000 live births</v>
      </c>
      <c r="H57">
        <v>0.41795854228989282</v>
      </c>
      <c r="I57">
        <v>0.42</v>
      </c>
      <c r="J57" s="17">
        <f t="shared" si="1"/>
        <v>6.1538078249886996E-3</v>
      </c>
      <c r="L57" s="17">
        <v>0.42615380782498868</v>
      </c>
      <c r="M57" s="18" cm="1">
        <f t="array" ref="M57">IF(AND(B57&lt;&gt;"", L57&lt;&gt;""), 1 + SUMPRODUCT((B$2:B$593=B57) * (L$2:L$593&gt;L57) * (A$2:A$593&lt;&gt;"ECOWAS")), "")</f>
        <v>13</v>
      </c>
      <c r="N57">
        <v>0.5395974826649993</v>
      </c>
      <c r="O57">
        <v>0.79357369390346277</v>
      </c>
      <c r="AI57">
        <v>27</v>
      </c>
      <c r="AJ57" s="9" t="s">
        <v>109</v>
      </c>
      <c r="AK57" s="13" t="s">
        <v>85</v>
      </c>
    </row>
    <row r="58" spans="1:37" x14ac:dyDescent="0.35">
      <c r="A58" t="s">
        <v>14</v>
      </c>
      <c r="B58" t="s">
        <v>25</v>
      </c>
      <c r="C58">
        <v>4</v>
      </c>
      <c r="D58" t="str">
        <f>VLOOKUP(C58,AI:AK,2,0)</f>
        <v>HCD Index - Maternal mortality rate</v>
      </c>
      <c r="E58" t="str">
        <f t="shared" si="0"/>
        <v>Mali|HCD Index - Maternal mortality rate</v>
      </c>
      <c r="F58">
        <f>VLOOKUP(C58,AI:AK,1,0)</f>
        <v>4</v>
      </c>
      <c r="G58" t="str">
        <f>VLOOKUP(C58,AI:AK,3,0)</f>
        <v># of deaths/100,000 live births</v>
      </c>
      <c r="H58">
        <v>0.5081064631759481</v>
      </c>
      <c r="I58">
        <v>0.51</v>
      </c>
      <c r="J58" s="17">
        <f t="shared" si="1"/>
        <v>0.10919784042947078</v>
      </c>
      <c r="L58" s="17">
        <v>0.61919784042947079</v>
      </c>
      <c r="M58" s="18" cm="1">
        <f t="array" ref="M58">IF(AND(B58&lt;&gt;"", L58&lt;&gt;""), 1 + SUMPRODUCT((B$2:B$593=B58) * (L$2:L$593&gt;L58) * (A$2:A$593&lt;&gt;"ECOWAS")), "")</f>
        <v>6</v>
      </c>
      <c r="N58">
        <v>0.6115271658851914</v>
      </c>
      <c r="O58">
        <v>0.82746457997901357</v>
      </c>
      <c r="AI58">
        <v>27</v>
      </c>
      <c r="AJ58" s="9" t="s">
        <v>109</v>
      </c>
      <c r="AK58" s="13" t="s">
        <v>85</v>
      </c>
    </row>
    <row r="59" spans="1:37" x14ac:dyDescent="0.35">
      <c r="A59" t="s">
        <v>15</v>
      </c>
      <c r="B59" t="s">
        <v>25</v>
      </c>
      <c r="C59">
        <v>4</v>
      </c>
      <c r="D59" t="str">
        <f>VLOOKUP(C59,AI:AK,2,0)</f>
        <v>HCD Index - Maternal mortality rate</v>
      </c>
      <c r="E59" t="str">
        <f t="shared" si="0"/>
        <v>Niger|HCD Index - Maternal mortality rate</v>
      </c>
      <c r="F59">
        <f>VLOOKUP(C59,AI:AK,1,0)</f>
        <v>4</v>
      </c>
      <c r="G59" t="str">
        <f>VLOOKUP(C59,AI:AK,3,0)</f>
        <v># of deaths/100,000 live births</v>
      </c>
      <c r="H59">
        <v>0.55636747132706865</v>
      </c>
      <c r="I59">
        <v>0.56000000000000005</v>
      </c>
      <c r="J59" s="17">
        <f t="shared" si="1"/>
        <v>5.8287255370015667E-2</v>
      </c>
      <c r="L59" s="17">
        <v>0.61828725537001572</v>
      </c>
      <c r="M59" s="18" cm="1">
        <f t="array" ref="M59">IF(AND(B59&lt;&gt;"", L59&lt;&gt;""), 1 + SUMPRODUCT((B$2:B$593=B59) * (L$2:L$593&gt;L59) * (A$2:A$593&lt;&gt;"ECOWAS")), "")</f>
        <v>7</v>
      </c>
      <c r="N59">
        <v>0.65003497609398109</v>
      </c>
      <c r="O59">
        <v>0.84560818565582374</v>
      </c>
      <c r="AI59">
        <v>27</v>
      </c>
      <c r="AJ59" s="9" t="s">
        <v>109</v>
      </c>
      <c r="AK59" s="13" t="s">
        <v>85</v>
      </c>
    </row>
    <row r="60" spans="1:37" x14ac:dyDescent="0.35">
      <c r="A60" t="s">
        <v>16</v>
      </c>
      <c r="B60" t="s">
        <v>25</v>
      </c>
      <c r="C60">
        <v>4</v>
      </c>
      <c r="D60" t="str">
        <f>VLOOKUP(C60,AI:AK,2,0)</f>
        <v>HCD Index - Maternal mortality rate</v>
      </c>
      <c r="E60" t="str">
        <f t="shared" si="0"/>
        <v>Nigeria|HCD Index - Maternal mortality rate</v>
      </c>
      <c r="F60">
        <f>VLOOKUP(C60,AI:AK,1,0)</f>
        <v>4</v>
      </c>
      <c r="G60" t="str">
        <f>VLOOKUP(C60,AI:AK,3,0)</f>
        <v># of deaths/100,000 live births</v>
      </c>
      <c r="H60">
        <v>0.18484876706938611</v>
      </c>
      <c r="I60">
        <v>0.18</v>
      </c>
      <c r="J60" s="17">
        <f t="shared" si="1"/>
        <v>-0.11352729065977739</v>
      </c>
      <c r="L60" s="17">
        <v>6.6472709340222605E-2</v>
      </c>
      <c r="M60" s="18" cm="1">
        <f t="array" ref="M60">IF(AND(B60&lt;&gt;"", L60&lt;&gt;""), 1 + SUMPRODUCT((B$2:B$593=B60) * (L$2:L$593&gt;L60) * (A$2:A$593&lt;&gt;"ECOWAS")), "")</f>
        <v>15</v>
      </c>
      <c r="N60">
        <v>0.35359749373197708</v>
      </c>
      <c r="O60">
        <v>0.70593665516264437</v>
      </c>
      <c r="AI60">
        <v>27</v>
      </c>
      <c r="AJ60" s="9" t="s">
        <v>109</v>
      </c>
      <c r="AK60" s="13" t="s">
        <v>85</v>
      </c>
    </row>
    <row r="61" spans="1:37" x14ac:dyDescent="0.35">
      <c r="A61" t="s">
        <v>17</v>
      </c>
      <c r="B61" t="s">
        <v>25</v>
      </c>
      <c r="C61">
        <v>4</v>
      </c>
      <c r="D61" t="str">
        <f>VLOOKUP(C61,AI:AK,2,0)</f>
        <v>HCD Index - Maternal mortality rate</v>
      </c>
      <c r="E61" t="str">
        <f t="shared" si="0"/>
        <v>Senegal|HCD Index - Maternal mortality rate</v>
      </c>
      <c r="F61">
        <f>VLOOKUP(C61,AI:AK,1,0)</f>
        <v>4</v>
      </c>
      <c r="G61" t="str">
        <f>VLOOKUP(C61,AI:AK,3,0)</f>
        <v># of deaths/100,000 live births</v>
      </c>
      <c r="H61">
        <v>0.73302097286135881</v>
      </c>
      <c r="I61">
        <v>0.73</v>
      </c>
      <c r="J61" s="17">
        <f t="shared" si="1"/>
        <v>5.2192566071934454E-2</v>
      </c>
      <c r="L61" s="17">
        <v>0.78219256607193444</v>
      </c>
      <c r="M61" s="18" cm="1">
        <f t="array" ref="M61">IF(AND(B61&lt;&gt;"", L61&lt;&gt;""), 1 + SUMPRODUCT((B$2:B$593=B61) * (L$2:L$593&gt;L61) * (A$2:A$593&lt;&gt;"ECOWAS")), "")</f>
        <v>2</v>
      </c>
      <c r="N61">
        <v>0.79098809270728709</v>
      </c>
      <c r="O61">
        <v>0.91202062907660009</v>
      </c>
      <c r="AI61">
        <v>27</v>
      </c>
      <c r="AJ61" s="9" t="s">
        <v>109</v>
      </c>
      <c r="AK61" s="13" t="s">
        <v>85</v>
      </c>
    </row>
    <row r="62" spans="1:37" x14ac:dyDescent="0.35">
      <c r="A62" t="s">
        <v>18</v>
      </c>
      <c r="B62" t="s">
        <v>25</v>
      </c>
      <c r="C62">
        <v>4</v>
      </c>
      <c r="D62" t="str">
        <f>VLOOKUP(C62,AI:AK,2,0)</f>
        <v>HCD Index - Maternal mortality rate</v>
      </c>
      <c r="E62" t="str">
        <f t="shared" si="0"/>
        <v>Sierra Leone|HCD Index - Maternal mortality rate</v>
      </c>
      <c r="F62">
        <f>VLOOKUP(C62,AI:AK,1,0)</f>
        <v>4</v>
      </c>
      <c r="G62" t="str">
        <f>VLOOKUP(C62,AI:AK,3,0)</f>
        <v># of deaths/100,000 live births</v>
      </c>
      <c r="H62">
        <v>0</v>
      </c>
      <c r="I62">
        <v>0</v>
      </c>
      <c r="J62" s="17">
        <f t="shared" si="1"/>
        <v>0.61646608525110547</v>
      </c>
      <c r="L62" s="17">
        <v>0.61646608525110547</v>
      </c>
      <c r="M62" s="18" cm="1">
        <f t="array" ref="M62">IF(AND(B62&lt;&gt;"", L62&lt;&gt;""), 1 + SUMPRODUCT((B$2:B$593=B62) * (L$2:L$593&gt;L62) * (A$2:A$593&lt;&gt;"ECOWAS")), "")</f>
        <v>8</v>
      </c>
      <c r="N62">
        <v>0.20610531500774479</v>
      </c>
      <c r="O62">
        <v>0.63644322209863591</v>
      </c>
      <c r="AI62">
        <v>27</v>
      </c>
      <c r="AJ62" s="9" t="s">
        <v>109</v>
      </c>
      <c r="AK62" s="13" t="s">
        <v>85</v>
      </c>
    </row>
    <row r="63" spans="1:37" x14ac:dyDescent="0.35">
      <c r="A63" t="s">
        <v>19</v>
      </c>
      <c r="B63" t="s">
        <v>25</v>
      </c>
      <c r="C63">
        <v>4</v>
      </c>
      <c r="D63" t="str">
        <f>VLOOKUP(C63,AI:AK,2,0)</f>
        <v>HCD Index - Maternal mortality rate</v>
      </c>
      <c r="E63" t="str">
        <f t="shared" si="0"/>
        <v>Gambia, The|HCD Index - Maternal mortality rate</v>
      </c>
      <c r="F63">
        <f>VLOOKUP(C63,AI:AK,1,0)</f>
        <v>4</v>
      </c>
      <c r="G63" t="str">
        <f>VLOOKUP(C63,AI:AK,3,0)</f>
        <v># of deaths/100,000 live births</v>
      </c>
      <c r="H63">
        <v>0.47623598609501938</v>
      </c>
      <c r="I63">
        <v>0.48</v>
      </c>
      <c r="J63" s="17">
        <f t="shared" si="1"/>
        <v>0.12280730935927897</v>
      </c>
      <c r="L63" s="17">
        <v>0.60280730935927895</v>
      </c>
      <c r="M63" s="18" cm="1">
        <f t="array" ref="M63">IF(AND(B63&lt;&gt;"", L63&lt;&gt;""), 1 + SUMPRODUCT((B$2:B$593=B63) * (L$2:L$593&gt;L63) * (A$2:A$593&lt;&gt;"ECOWAS")), "")</f>
        <v>9</v>
      </c>
      <c r="N63">
        <v>0.58609747989825478</v>
      </c>
      <c r="O63">
        <v>0.8154829535886674</v>
      </c>
      <c r="AI63">
        <v>27</v>
      </c>
      <c r="AJ63" s="9" t="s">
        <v>109</v>
      </c>
      <c r="AK63" s="13" t="s">
        <v>85</v>
      </c>
    </row>
    <row r="64" spans="1:37" x14ac:dyDescent="0.35">
      <c r="A64" t="s">
        <v>20</v>
      </c>
      <c r="B64" t="s">
        <v>25</v>
      </c>
      <c r="C64">
        <v>4</v>
      </c>
      <c r="D64" t="str">
        <f>VLOOKUP(C64,AI:AK,2,0)</f>
        <v>HCD Index - Maternal mortality rate</v>
      </c>
      <c r="E64" t="str">
        <f t="shared" si="0"/>
        <v>Togo|HCD Index - Maternal mortality rate</v>
      </c>
      <c r="F64">
        <f>VLOOKUP(C64,AI:AK,1,0)</f>
        <v>4</v>
      </c>
      <c r="G64" t="str">
        <f>VLOOKUP(C64,AI:AK,3,0)</f>
        <v># of deaths/100,000 live births</v>
      </c>
      <c r="H64">
        <v>0.65926358304549537</v>
      </c>
      <c r="I64">
        <v>0.66</v>
      </c>
      <c r="J64" s="17">
        <f t="shared" si="1"/>
        <v>-3.4681721328699844E-3</v>
      </c>
      <c r="L64" s="17">
        <v>0.65653182786713005</v>
      </c>
      <c r="M64" s="18" cm="1">
        <f t="array" ref="M64">IF(AND(B64&lt;&gt;"", L64&lt;&gt;""), 1 + SUMPRODUCT((B$2:B$593=B64) * (L$2:L$593&gt;L64) * (A$2:A$593&lt;&gt;"ECOWAS")), "")</f>
        <v>5</v>
      </c>
      <c r="N64">
        <v>0.73213653370894793</v>
      </c>
      <c r="O64">
        <v>0.88429172228751307</v>
      </c>
      <c r="AI64">
        <v>27</v>
      </c>
      <c r="AJ64" s="9" t="s">
        <v>109</v>
      </c>
      <c r="AK64" s="13" t="s">
        <v>85</v>
      </c>
    </row>
    <row r="65" spans="1:37" x14ac:dyDescent="0.35">
      <c r="A65" t="s">
        <v>21</v>
      </c>
      <c r="B65" t="s">
        <v>25</v>
      </c>
      <c r="C65">
        <v>4</v>
      </c>
      <c r="D65" t="str">
        <f>VLOOKUP(C65,AI:AK,2,0)</f>
        <v>HCD Index - Maternal mortality rate</v>
      </c>
      <c r="E65" t="str">
        <f t="shared" si="0"/>
        <v>ECOWAS|HCD Index - Maternal mortality rate</v>
      </c>
      <c r="F65">
        <f>VLOOKUP(C65,AI:AK,1,0)</f>
        <v>4</v>
      </c>
      <c r="G65" t="str">
        <f>VLOOKUP(C65,AI:AK,3,0)</f>
        <v># of deaths/100,000 live births</v>
      </c>
      <c r="H65">
        <v>0.53299578813438764</v>
      </c>
      <c r="I65">
        <v>0.53</v>
      </c>
      <c r="J65" s="17">
        <f t="shared" si="1"/>
        <v>6.5461923213007811E-2</v>
      </c>
      <c r="L65" s="17">
        <v>0.59546192321300784</v>
      </c>
      <c r="M65" s="18"/>
      <c r="N65">
        <v>0.63138653970356096</v>
      </c>
      <c r="O65">
        <v>0.83682165963623634</v>
      </c>
      <c r="AI65">
        <v>27</v>
      </c>
      <c r="AJ65" s="9" t="s">
        <v>109</v>
      </c>
      <c r="AK65" s="13" t="s">
        <v>85</v>
      </c>
    </row>
    <row r="66" spans="1:37" x14ac:dyDescent="0.35">
      <c r="A66" t="s">
        <v>6</v>
      </c>
      <c r="B66" t="s">
        <v>26</v>
      </c>
      <c r="C66">
        <v>5</v>
      </c>
      <c r="D66" t="str">
        <f>VLOOKUP(C66,AI:AK,2,0)</f>
        <v>HCD Index - Under-5 mortality rate</v>
      </c>
      <c r="E66" t="str">
        <f t="shared" si="0"/>
        <v>Benin|HCD Index - Under-5 mortality rate</v>
      </c>
      <c r="F66">
        <f>VLOOKUP(C66,AI:AK,1,0)</f>
        <v>5</v>
      </c>
      <c r="G66" t="str">
        <f>VLOOKUP(C66,AI:AK,3,0)</f>
        <v># of deaths/1000 live births</v>
      </c>
      <c r="H66">
        <v>0.2380411188211243</v>
      </c>
      <c r="I66">
        <v>0.28000000000000003</v>
      </c>
      <c r="J66" s="17">
        <f t="shared" si="1"/>
        <v>5.7726208291342396E-2</v>
      </c>
      <c r="L66" s="17">
        <v>0.33772620829134242</v>
      </c>
      <c r="M66" s="18" cm="1">
        <f t="array" ref="M66">IF(AND(B66&lt;&gt;"", L66&lt;&gt;""), 1 + SUMPRODUCT((B$2:B$593=B66) * (L$2:L$593&gt;L66) * (A$2:A$593&lt;&gt;"ECOWAS")), "")</f>
        <v>10</v>
      </c>
      <c r="N66">
        <v>0.44702798463514848</v>
      </c>
      <c r="O66">
        <v>0.74232317488905997</v>
      </c>
      <c r="AI66">
        <v>34</v>
      </c>
      <c r="AJ66" s="9" t="s">
        <v>99</v>
      </c>
      <c r="AK66" s="11" t="s">
        <v>59</v>
      </c>
    </row>
    <row r="67" spans="1:37" x14ac:dyDescent="0.35">
      <c r="A67" t="s">
        <v>7</v>
      </c>
      <c r="B67" t="s">
        <v>26</v>
      </c>
      <c r="C67">
        <v>5</v>
      </c>
      <c r="D67" t="str">
        <f>VLOOKUP(C67,AI:AK,2,0)</f>
        <v>HCD Index - Under-5 mortality rate</v>
      </c>
      <c r="E67" t="str">
        <f t="shared" ref="E67:E130" si="2">A67&amp;"|"&amp;D67</f>
        <v>Burkina Faso|HCD Index - Under-5 mortality rate</v>
      </c>
      <c r="F67">
        <f>VLOOKUP(C67,AI:AK,1,0)</f>
        <v>5</v>
      </c>
      <c r="G67" t="str">
        <f>VLOOKUP(C67,AI:AK,3,0)</f>
        <v># of deaths/1000 live births</v>
      </c>
      <c r="H67">
        <v>0.24835336945597439</v>
      </c>
      <c r="I67">
        <v>0.3</v>
      </c>
      <c r="J67" s="17">
        <f t="shared" ref="J67:J130" si="3">L67-I67</f>
        <v>4.5460396267479997E-2</v>
      </c>
      <c r="L67" s="17">
        <v>0.34546039626747999</v>
      </c>
      <c r="M67" s="18" cm="1">
        <f t="array" ref="M67">IF(AND(B67&lt;&gt;"", L67&lt;&gt;""), 1 + SUMPRODUCT((B$2:B$593=B67) * (L$2:L$593&gt;L67) * (A$2:A$593&lt;&gt;"ECOWAS")), "")</f>
        <v>9</v>
      </c>
      <c r="N67">
        <v>0.45470317702628849</v>
      </c>
      <c r="O67">
        <v>0.74627224500570266</v>
      </c>
      <c r="AI67">
        <v>34</v>
      </c>
      <c r="AJ67" s="9" t="s">
        <v>99</v>
      </c>
      <c r="AK67" s="11" t="s">
        <v>59</v>
      </c>
    </row>
    <row r="68" spans="1:37" x14ac:dyDescent="0.35">
      <c r="A68" t="s">
        <v>8</v>
      </c>
      <c r="B68" t="s">
        <v>26</v>
      </c>
      <c r="C68">
        <v>5</v>
      </c>
      <c r="D68" t="str">
        <f>VLOOKUP(C68,AI:AK,2,0)</f>
        <v>HCD Index - Under-5 mortality rate</v>
      </c>
      <c r="E68" t="str">
        <f t="shared" si="2"/>
        <v>Cabo Verde|HCD Index - Under-5 mortality rate</v>
      </c>
      <c r="F68">
        <f>VLOOKUP(C68,AI:AK,1,0)</f>
        <v>5</v>
      </c>
      <c r="G68" t="str">
        <f>VLOOKUP(C68,AI:AK,3,0)</f>
        <v># of deaths/1000 live births</v>
      </c>
      <c r="H68">
        <v>0.91091547274509654</v>
      </c>
      <c r="I68">
        <v>0.93</v>
      </c>
      <c r="J68" s="17">
        <f t="shared" si="3"/>
        <v>9.2741619909344486E-3</v>
      </c>
      <c r="L68" s="17">
        <v>0.9392741619909345</v>
      </c>
      <c r="M68" s="18" cm="1">
        <f t="array" ref="M68">IF(AND(B68&lt;&gt;"", L68&lt;&gt;""), 1 + SUMPRODUCT((B$2:B$593=B68) * (L$2:L$593&gt;L68) * (A$2:A$593&lt;&gt;"ECOWAS")), "")</f>
        <v>1</v>
      </c>
      <c r="N68">
        <v>0.94783428815703774</v>
      </c>
      <c r="O68">
        <v>1</v>
      </c>
      <c r="AI68">
        <v>34</v>
      </c>
      <c r="AJ68" s="9" t="s">
        <v>99</v>
      </c>
      <c r="AK68" s="11" t="s">
        <v>59</v>
      </c>
    </row>
    <row r="69" spans="1:37" x14ac:dyDescent="0.35">
      <c r="A69" t="s">
        <v>9</v>
      </c>
      <c r="B69" t="s">
        <v>26</v>
      </c>
      <c r="C69">
        <v>5</v>
      </c>
      <c r="D69" t="str">
        <f>VLOOKUP(C69,AI:AK,2,0)</f>
        <v>HCD Index - Under-5 mortality rate</v>
      </c>
      <c r="E69" t="str">
        <f t="shared" si="2"/>
        <v>Cote d'Ivoire|HCD Index - Under-5 mortality rate</v>
      </c>
      <c r="F69">
        <f>VLOOKUP(C69,AI:AK,1,0)</f>
        <v>5</v>
      </c>
      <c r="G69" t="str">
        <f>VLOOKUP(C69,AI:AK,3,0)</f>
        <v># of deaths/1000 live births</v>
      </c>
      <c r="H69">
        <v>0.32225783233906719</v>
      </c>
      <c r="I69">
        <v>0.37</v>
      </c>
      <c r="J69" s="17">
        <f t="shared" si="3"/>
        <v>4.2490025394005981E-2</v>
      </c>
      <c r="L69" s="17">
        <v>0.41249002539400598</v>
      </c>
      <c r="M69" s="18" cm="1">
        <f t="array" ref="M69">IF(AND(B69&lt;&gt;"", L69&lt;&gt;""), 1 + SUMPRODUCT((B$2:B$593=B69) * (L$2:L$593&gt;L69) * (A$2:A$593&lt;&gt;"ECOWAS")), "")</f>
        <v>7</v>
      </c>
      <c r="N69">
        <v>0.50970872249612564</v>
      </c>
      <c r="O69">
        <v>0.7745739141749759</v>
      </c>
      <c r="AI69">
        <v>34</v>
      </c>
      <c r="AJ69" s="9" t="s">
        <v>99</v>
      </c>
      <c r="AK69" s="11" t="s">
        <v>59</v>
      </c>
    </row>
    <row r="70" spans="1:37" x14ac:dyDescent="0.35">
      <c r="A70" t="s">
        <v>10</v>
      </c>
      <c r="B70" t="s">
        <v>26</v>
      </c>
      <c r="C70">
        <v>5</v>
      </c>
      <c r="D70" t="str">
        <f>VLOOKUP(C70,AI:AK,2,0)</f>
        <v>HCD Index - Under-5 mortality rate</v>
      </c>
      <c r="E70" t="str">
        <f t="shared" si="2"/>
        <v>Ghana|HCD Index - Under-5 mortality rate</v>
      </c>
      <c r="F70">
        <f>VLOOKUP(C70,AI:AK,1,0)</f>
        <v>5</v>
      </c>
      <c r="G70" t="str">
        <f>VLOOKUP(C70,AI:AK,3,0)</f>
        <v># of deaths/1000 live births</v>
      </c>
      <c r="H70">
        <v>0.62560987184757577</v>
      </c>
      <c r="I70">
        <v>0.66</v>
      </c>
      <c r="J70" s="17">
        <f t="shared" si="3"/>
        <v>1.7171125021826494E-2</v>
      </c>
      <c r="L70" s="17">
        <v>0.67717112502182653</v>
      </c>
      <c r="M70" s="18" cm="1">
        <f t="array" ref="M70">IF(AND(B70&lt;&gt;"", L70&lt;&gt;""), 1 + SUMPRODUCT((B$2:B$593=B70) * (L$2:L$593&gt;L70) * (A$2:A$593&lt;&gt;"ECOWAS")), "")</f>
        <v>3</v>
      </c>
      <c r="N70">
        <v>0.73548729866882923</v>
      </c>
      <c r="O70">
        <v>0.89074239343955031</v>
      </c>
      <c r="AI70">
        <v>34</v>
      </c>
      <c r="AJ70" s="9" t="s">
        <v>99</v>
      </c>
      <c r="AK70" s="11" t="s">
        <v>59</v>
      </c>
    </row>
    <row r="71" spans="1:37" x14ac:dyDescent="0.35">
      <c r="A71" t="s">
        <v>11</v>
      </c>
      <c r="B71" t="s">
        <v>26</v>
      </c>
      <c r="C71">
        <v>5</v>
      </c>
      <c r="D71" t="str">
        <f>VLOOKUP(C71,AI:AK,2,0)</f>
        <v>HCD Index - Under-5 mortality rate</v>
      </c>
      <c r="E71" t="str">
        <f t="shared" si="2"/>
        <v>Guinea|HCD Index - Under-5 mortality rate</v>
      </c>
      <c r="F71">
        <f>VLOOKUP(C71,AI:AK,1,0)</f>
        <v>5</v>
      </c>
      <c r="G71" t="str">
        <f>VLOOKUP(C71,AI:AK,3,0)</f>
        <v># of deaths/1000 live births</v>
      </c>
      <c r="H71">
        <v>0.16843342703588571</v>
      </c>
      <c r="I71">
        <v>0.21</v>
      </c>
      <c r="J71" s="17">
        <f t="shared" si="3"/>
        <v>-2.8956330834261912E-3</v>
      </c>
      <c r="L71" s="17">
        <v>0.2071043669165738</v>
      </c>
      <c r="M71" s="18" cm="1">
        <f t="array" ref="M71">IF(AND(B71&lt;&gt;"", L71&lt;&gt;""), 1 + SUMPRODUCT((B$2:B$593=B71) * (L$2:L$593&gt;L71) * (A$2:A$593&lt;&gt;"ECOWAS")), "")</f>
        <v>12</v>
      </c>
      <c r="N71">
        <v>0.39522043599495299</v>
      </c>
      <c r="O71">
        <v>0.71566695160172134</v>
      </c>
      <c r="AI71">
        <v>34</v>
      </c>
      <c r="AJ71" s="9" t="s">
        <v>99</v>
      </c>
      <c r="AK71" s="11" t="s">
        <v>59</v>
      </c>
    </row>
    <row r="72" spans="1:37" x14ac:dyDescent="0.35">
      <c r="A72" t="s">
        <v>12</v>
      </c>
      <c r="B72" t="s">
        <v>26</v>
      </c>
      <c r="C72">
        <v>5</v>
      </c>
      <c r="D72" t="str">
        <f>VLOOKUP(C72,AI:AK,2,0)</f>
        <v>HCD Index - Under-5 mortality rate</v>
      </c>
      <c r="E72" t="str">
        <f t="shared" si="2"/>
        <v>Guinea-Bissau|HCD Index - Under-5 mortality rate</v>
      </c>
      <c r="F72">
        <f>VLOOKUP(C72,AI:AK,1,0)</f>
        <v>5</v>
      </c>
      <c r="G72" t="str">
        <f>VLOOKUP(C72,AI:AK,3,0)</f>
        <v># of deaths/1000 live births</v>
      </c>
      <c r="H72">
        <v>0.33171072875434637</v>
      </c>
      <c r="I72">
        <v>0.38</v>
      </c>
      <c r="J72" s="17">
        <f t="shared" si="3"/>
        <v>3.6786796491860174E-2</v>
      </c>
      <c r="L72" s="17">
        <v>0.41678679649186018</v>
      </c>
      <c r="M72" s="18" cm="1">
        <f t="array" ref="M72">IF(AND(B72&lt;&gt;"", L72&lt;&gt;""), 1 + SUMPRODUCT((B$2:B$593=B72) * (L$2:L$593&gt;L72) * (A$2:A$593&lt;&gt;"ECOWAS")), "")</f>
        <v>6</v>
      </c>
      <c r="N72">
        <v>0.51674431552133737</v>
      </c>
      <c r="O72">
        <v>0.77819389511523163</v>
      </c>
      <c r="AI72">
        <v>34</v>
      </c>
      <c r="AJ72" s="9" t="s">
        <v>99</v>
      </c>
      <c r="AK72" s="11" t="s">
        <v>59</v>
      </c>
    </row>
    <row r="73" spans="1:37" x14ac:dyDescent="0.35">
      <c r="A73" t="s">
        <v>13</v>
      </c>
      <c r="B73" t="s">
        <v>26</v>
      </c>
      <c r="C73">
        <v>5</v>
      </c>
      <c r="D73" t="str">
        <f>VLOOKUP(C73,AI:AK,2,0)</f>
        <v>HCD Index - Under-5 mortality rate</v>
      </c>
      <c r="E73" t="str">
        <f t="shared" si="2"/>
        <v>Liberia|HCD Index - Under-5 mortality rate</v>
      </c>
      <c r="F73">
        <f>VLOOKUP(C73,AI:AK,1,0)</f>
        <v>5</v>
      </c>
      <c r="G73" t="str">
        <f>VLOOKUP(C73,AI:AK,3,0)</f>
        <v># of deaths/1000 live births</v>
      </c>
      <c r="H73">
        <v>0.29991462263022511</v>
      </c>
      <c r="I73">
        <v>0.33</v>
      </c>
      <c r="J73" s="17">
        <f t="shared" si="3"/>
        <v>7.2177774759155766E-2</v>
      </c>
      <c r="L73" s="17">
        <v>0.40217777475915578</v>
      </c>
      <c r="M73" s="18" cm="1">
        <f t="array" ref="M73">IF(AND(B73&lt;&gt;"", L73&lt;&gt;""), 1 + SUMPRODUCT((B$2:B$593=B73) * (L$2:L$593&gt;L73) * (A$2:A$593&lt;&gt;"ECOWAS")), "")</f>
        <v>8</v>
      </c>
      <c r="N73">
        <v>0.4930791389819888</v>
      </c>
      <c r="O73">
        <v>0.76601759558891647</v>
      </c>
      <c r="AI73">
        <v>34</v>
      </c>
      <c r="AJ73" s="9" t="s">
        <v>99</v>
      </c>
      <c r="AK73" s="11" t="s">
        <v>59</v>
      </c>
    </row>
    <row r="74" spans="1:37" x14ac:dyDescent="0.35">
      <c r="A74" t="s">
        <v>14</v>
      </c>
      <c r="B74" t="s">
        <v>26</v>
      </c>
      <c r="C74">
        <v>5</v>
      </c>
      <c r="D74" t="str">
        <f>VLOOKUP(C74,AI:AK,2,0)</f>
        <v>HCD Index - Under-5 mortality rate</v>
      </c>
      <c r="E74" t="str">
        <f t="shared" si="2"/>
        <v>Mali|HCD Index - Under-5 mortality rate</v>
      </c>
      <c r="F74">
        <f>VLOOKUP(C74,AI:AK,1,0)</f>
        <v>5</v>
      </c>
      <c r="G74" t="str">
        <f>VLOOKUP(C74,AI:AK,3,0)</f>
        <v># of deaths/1000 live births</v>
      </c>
      <c r="H74">
        <v>0.1864798656468736</v>
      </c>
      <c r="I74">
        <v>0.25</v>
      </c>
      <c r="J74" s="17">
        <f t="shared" si="3"/>
        <v>-2.9145965570292587E-2</v>
      </c>
      <c r="L74" s="17">
        <v>0.22085403442970741</v>
      </c>
      <c r="M74" s="18" cm="1">
        <f t="array" ref="M74">IF(AND(B74&lt;&gt;"", L74&lt;&gt;""), 1 + SUMPRODUCT((B$2:B$593=B74) * (L$2:L$593&gt;L74) * (A$2:A$593&lt;&gt;"ECOWAS")), "")</f>
        <v>11</v>
      </c>
      <c r="N74">
        <v>0.40865202267944822</v>
      </c>
      <c r="O74">
        <v>0.72257782430584616</v>
      </c>
      <c r="AI74">
        <v>34</v>
      </c>
      <c r="AJ74" s="9" t="s">
        <v>99</v>
      </c>
      <c r="AK74" s="11" t="s">
        <v>59</v>
      </c>
    </row>
    <row r="75" spans="1:37" x14ac:dyDescent="0.35">
      <c r="A75" t="s">
        <v>15</v>
      </c>
      <c r="B75" t="s">
        <v>26</v>
      </c>
      <c r="C75">
        <v>5</v>
      </c>
      <c r="D75" t="str">
        <f>VLOOKUP(C75,AI:AK,2,0)</f>
        <v>HCD Index - Under-5 mortality rate</v>
      </c>
      <c r="E75" t="str">
        <f t="shared" si="2"/>
        <v>Niger|HCD Index - Under-5 mortality rate</v>
      </c>
      <c r="F75">
        <f>VLOOKUP(C75,AI:AK,1,0)</f>
        <v>5</v>
      </c>
      <c r="G75" t="str">
        <f>VLOOKUP(C75,AI:AK,3,0)</f>
        <v># of deaths/1000 live births</v>
      </c>
      <c r="H75">
        <v>0.3110862274846462</v>
      </c>
      <c r="I75">
        <v>0.36</v>
      </c>
      <c r="J75" s="17">
        <f t="shared" si="3"/>
        <v>-0.29468907931261573</v>
      </c>
      <c r="L75" s="17">
        <v>6.5310920687384241E-2</v>
      </c>
      <c r="M75" s="18" cm="1">
        <f t="array" ref="M75">IF(AND(B75&lt;&gt;"", L75&lt;&gt;""), 1 + SUMPRODUCT((B$2:B$593=B75) * (L$2:L$593&gt;L75) * (A$2:A$593&lt;&gt;"ECOWAS")), "")</f>
        <v>15</v>
      </c>
      <c r="N75">
        <v>0.50139393073905725</v>
      </c>
      <c r="O75">
        <v>0.77029575488194613</v>
      </c>
      <c r="AI75">
        <v>34</v>
      </c>
      <c r="AJ75" s="9" t="s">
        <v>99</v>
      </c>
      <c r="AK75" s="11" t="s">
        <v>59</v>
      </c>
    </row>
    <row r="76" spans="1:37" x14ac:dyDescent="0.35">
      <c r="A76" t="s">
        <v>16</v>
      </c>
      <c r="B76" t="s">
        <v>26</v>
      </c>
      <c r="C76">
        <v>5</v>
      </c>
      <c r="D76" t="str">
        <f>VLOOKUP(C76,AI:AK,2,0)</f>
        <v>HCD Index - Under-5 mortality rate</v>
      </c>
      <c r="E76" t="str">
        <f t="shared" si="2"/>
        <v>Nigeria|HCD Index - Under-5 mortality rate</v>
      </c>
      <c r="F76">
        <f>VLOOKUP(C76,AI:AK,1,0)</f>
        <v>5</v>
      </c>
      <c r="G76" t="str">
        <f>VLOOKUP(C76,AI:AK,3,0)</f>
        <v># of deaths/1000 live births</v>
      </c>
      <c r="H76">
        <v>0</v>
      </c>
      <c r="I76">
        <v>0.05</v>
      </c>
      <c r="J76" s="17">
        <f t="shared" si="3"/>
        <v>5.3122506348501491E-2</v>
      </c>
      <c r="L76" s="17">
        <v>0.10312250634850149</v>
      </c>
      <c r="M76" s="18" cm="1">
        <f t="array" ref="M76">IF(AND(B76&lt;&gt;"", L76&lt;&gt;""), 1 + SUMPRODUCT((B$2:B$593=B76) * (L$2:L$593&gt;L76) * (A$2:A$593&lt;&gt;"ECOWAS")), "")</f>
        <v>14</v>
      </c>
      <c r="N76">
        <v>0.26985896027299872</v>
      </c>
      <c r="O76">
        <v>0.65116547302988947</v>
      </c>
      <c r="AI76">
        <v>34</v>
      </c>
      <c r="AJ76" s="9" t="s">
        <v>99</v>
      </c>
      <c r="AK76" s="11" t="s">
        <v>59</v>
      </c>
    </row>
    <row r="77" spans="1:37" x14ac:dyDescent="0.35">
      <c r="A77" t="s">
        <v>17</v>
      </c>
      <c r="B77" t="s">
        <v>26</v>
      </c>
      <c r="C77">
        <v>5</v>
      </c>
      <c r="D77" t="str">
        <f>VLOOKUP(C77,AI:AK,2,0)</f>
        <v>HCD Index - Under-5 mortality rate</v>
      </c>
      <c r="E77" t="str">
        <f t="shared" si="2"/>
        <v>Senegal|HCD Index - Under-5 mortality rate</v>
      </c>
      <c r="F77">
        <f>VLOOKUP(C77,AI:AK,1,0)</f>
        <v>5</v>
      </c>
      <c r="G77" t="str">
        <f>VLOOKUP(C77,AI:AK,3,0)</f>
        <v># of deaths/1000 live births</v>
      </c>
      <c r="H77">
        <v>0.63592212248242597</v>
      </c>
      <c r="I77">
        <v>0.67</v>
      </c>
      <c r="J77" s="17">
        <f t="shared" si="3"/>
        <v>5.3576252878652086E-2</v>
      </c>
      <c r="L77" s="17">
        <v>0.72357625287865213</v>
      </c>
      <c r="M77" s="18" cm="1">
        <f t="array" ref="M77">IF(AND(B77&lt;&gt;"", L77&lt;&gt;""), 1 + SUMPRODUCT((B$2:B$593=B77) * (L$2:L$593&gt;L77) * (A$2:A$593&lt;&gt;"ECOWAS")), "")</f>
        <v>2</v>
      </c>
      <c r="N77">
        <v>0.74316249105996934</v>
      </c>
      <c r="O77">
        <v>0.89469146355619322</v>
      </c>
      <c r="AI77">
        <v>34</v>
      </c>
      <c r="AJ77" s="9" t="s">
        <v>99</v>
      </c>
      <c r="AK77" s="11" t="s">
        <v>59</v>
      </c>
    </row>
    <row r="78" spans="1:37" x14ac:dyDescent="0.35">
      <c r="A78" t="s">
        <v>18</v>
      </c>
      <c r="B78" t="s">
        <v>26</v>
      </c>
      <c r="C78">
        <v>5</v>
      </c>
      <c r="D78" t="str">
        <f>VLOOKUP(C78,AI:AK,2,0)</f>
        <v>HCD Index - Under-5 mortality rate</v>
      </c>
      <c r="E78" t="str">
        <f t="shared" si="2"/>
        <v>Sierra Leone|HCD Index - Under-5 mortality rate</v>
      </c>
      <c r="F78">
        <f>VLOOKUP(C78,AI:AK,1,0)</f>
        <v>5</v>
      </c>
      <c r="G78" t="str">
        <f>VLOOKUP(C78,AI:AK,3,0)</f>
        <v># of deaths/1000 live births</v>
      </c>
      <c r="H78">
        <v>3.9530294100258857E-2</v>
      </c>
      <c r="I78">
        <v>0.12</v>
      </c>
      <c r="J78" s="17">
        <f t="shared" si="3"/>
        <v>3.5543113742322996E-2</v>
      </c>
      <c r="L78" s="17">
        <v>0.15554311374232299</v>
      </c>
      <c r="M78" s="18" cm="1">
        <f t="array" ref="M78">IF(AND(B78&lt;&gt;"", L78&lt;&gt;""), 1 + SUMPRODUCT((B$2:B$593=B78) * (L$2:L$593&gt;L78) * (A$2:A$593&lt;&gt;"ECOWAS")), "")</f>
        <v>13</v>
      </c>
      <c r="N78">
        <v>0.29928053110570219</v>
      </c>
      <c r="O78">
        <v>0.66630357514368677</v>
      </c>
      <c r="AI78">
        <v>34</v>
      </c>
      <c r="AJ78" s="9" t="s">
        <v>99</v>
      </c>
      <c r="AK78" s="11" t="s">
        <v>59</v>
      </c>
    </row>
    <row r="79" spans="1:37" x14ac:dyDescent="0.35">
      <c r="A79" t="s">
        <v>19</v>
      </c>
      <c r="B79" t="s">
        <v>26</v>
      </c>
      <c r="C79">
        <v>5</v>
      </c>
      <c r="D79" t="str">
        <f>VLOOKUP(C79,AI:AK,2,0)</f>
        <v>HCD Index - Under-5 mortality rate</v>
      </c>
      <c r="E79" t="str">
        <f t="shared" si="2"/>
        <v>Gambia, The|HCD Index - Under-5 mortality rate</v>
      </c>
      <c r="F79">
        <f>VLOOKUP(C79,AI:AK,1,0)</f>
        <v>5</v>
      </c>
      <c r="G79" t="str">
        <f>VLOOKUP(C79,AI:AK,3,0)</f>
        <v># of deaths/1000 live births</v>
      </c>
      <c r="H79">
        <v>0.57662668133203754</v>
      </c>
      <c r="I79">
        <v>0.61</v>
      </c>
      <c r="J79" s="17">
        <f t="shared" si="3"/>
        <v>3.3656310458563543E-2</v>
      </c>
      <c r="L79" s="17">
        <v>0.64365631045856353</v>
      </c>
      <c r="M79" s="18" cm="1">
        <f t="array" ref="M79">IF(AND(B79&lt;&gt;"", L79&lt;&gt;""), 1 + SUMPRODUCT((B$2:B$593=B79) * (L$2:L$593&gt;L79) * (A$2:A$593&lt;&gt;"ECOWAS")), "")</f>
        <v>4</v>
      </c>
      <c r="N79">
        <v>0.69903013481091392</v>
      </c>
      <c r="O79">
        <v>0.87198431038549717</v>
      </c>
      <c r="AI79">
        <v>34</v>
      </c>
      <c r="AJ79" s="9" t="s">
        <v>99</v>
      </c>
      <c r="AK79" s="11" t="s">
        <v>59</v>
      </c>
    </row>
    <row r="80" spans="1:37" x14ac:dyDescent="0.35">
      <c r="A80" t="s">
        <v>20</v>
      </c>
      <c r="B80" t="s">
        <v>26</v>
      </c>
      <c r="C80">
        <v>5</v>
      </c>
      <c r="D80" t="str">
        <f>VLOOKUP(C80,AI:AK,2,0)</f>
        <v>HCD Index - Under-5 mortality rate</v>
      </c>
      <c r="E80" t="str">
        <f t="shared" si="2"/>
        <v>Togo|HCD Index - Under-5 mortality rate</v>
      </c>
      <c r="F80">
        <f>VLOOKUP(C80,AI:AK,1,0)</f>
        <v>5</v>
      </c>
      <c r="G80" t="str">
        <f>VLOOKUP(C80,AI:AK,3,0)</f>
        <v># of deaths/1000 live births</v>
      </c>
      <c r="H80">
        <v>0.44256742307898561</v>
      </c>
      <c r="I80">
        <v>0.48</v>
      </c>
      <c r="J80" s="17">
        <f t="shared" si="3"/>
        <v>3.7331240181649128E-2</v>
      </c>
      <c r="L80" s="17">
        <v>0.51733124018164911</v>
      </c>
      <c r="M80" s="18" cm="1">
        <f t="array" ref="M80">IF(AND(B80&lt;&gt;"", L80&lt;&gt;""), 1 + SUMPRODUCT((B$2:B$593=B80) * (L$2:L$593&gt;L80) * (A$2:A$593&lt;&gt;"ECOWAS")), "")</f>
        <v>5</v>
      </c>
      <c r="N80">
        <v>0.59925263372609305</v>
      </c>
      <c r="O80">
        <v>0.82064639886914137</v>
      </c>
      <c r="AI80">
        <v>34</v>
      </c>
      <c r="AJ80" s="9" t="s">
        <v>99</v>
      </c>
      <c r="AK80" s="11" t="s">
        <v>59</v>
      </c>
    </row>
    <row r="81" spans="1:37" x14ac:dyDescent="0.35">
      <c r="A81" t="s">
        <v>21</v>
      </c>
      <c r="B81" t="s">
        <v>26</v>
      </c>
      <c r="C81">
        <v>5</v>
      </c>
      <c r="D81" t="str">
        <f>VLOOKUP(C81,AI:AK,2,0)</f>
        <v>HCD Index - Under-5 mortality rate</v>
      </c>
      <c r="E81" t="str">
        <f t="shared" si="2"/>
        <v>ECOWAS|HCD Index - Under-5 mortality rate</v>
      </c>
      <c r="F81">
        <f>VLOOKUP(C81,AI:AK,1,0)</f>
        <v>5</v>
      </c>
      <c r="G81" t="str">
        <f>VLOOKUP(C81,AI:AK,3,0)</f>
        <v># of deaths/1000 live births</v>
      </c>
      <c r="H81">
        <v>0.35582993718363481</v>
      </c>
      <c r="I81">
        <v>0.4</v>
      </c>
      <c r="J81" s="17">
        <f t="shared" si="3"/>
        <v>1.1172348923997377E-2</v>
      </c>
      <c r="L81" s="17">
        <v>0.4111723489239974</v>
      </c>
      <c r="M81" s="18"/>
      <c r="N81">
        <v>0.53469573772505941</v>
      </c>
      <c r="O81">
        <v>0.78743033133249052</v>
      </c>
      <c r="AI81">
        <v>34</v>
      </c>
      <c r="AJ81" s="9" t="s">
        <v>99</v>
      </c>
      <c r="AK81" s="11" t="s">
        <v>59</v>
      </c>
    </row>
    <row r="82" spans="1:37" x14ac:dyDescent="0.35">
      <c r="A82" t="s">
        <v>6</v>
      </c>
      <c r="B82" t="s">
        <v>27</v>
      </c>
      <c r="C82">
        <v>5</v>
      </c>
      <c r="D82" t="str">
        <f>VLOOKUP(C82,AI:AK,2,0)</f>
        <v>HCD Index - Under-5 mortality rate</v>
      </c>
      <c r="E82" t="str">
        <f t="shared" si="2"/>
        <v>Benin|HCD Index - Under-5 mortality rate</v>
      </c>
      <c r="F82">
        <f>VLOOKUP(C82,AI:AK,1,0)</f>
        <v>5</v>
      </c>
      <c r="G82" t="str">
        <f>VLOOKUP(C82,AI:AK,3,0)</f>
        <v># of deaths/1000 live births</v>
      </c>
      <c r="H82">
        <v>0.356100346165447</v>
      </c>
      <c r="I82">
        <v>0.4</v>
      </c>
      <c r="J82" s="17">
        <f t="shared" si="3"/>
        <v>1.8794069081898901E-2</v>
      </c>
      <c r="L82" s="17">
        <v>0.41879406908189892</v>
      </c>
      <c r="M82" s="18" cm="1">
        <f t="array" ref="M82">IF(AND(B82&lt;&gt;"", L82&lt;&gt;""), 1 + SUMPRODUCT((B$2:B$593=B82) * (L$2:L$593&gt;L82) * (A$2:A$593&lt;&gt;"ECOWAS")), "")</f>
        <v>13</v>
      </c>
      <c r="N82">
        <v>0.48395715815601509</v>
      </c>
      <c r="O82">
        <v>0.62415661473269279</v>
      </c>
      <c r="AI82">
        <v>33</v>
      </c>
      <c r="AJ82" s="9" t="s">
        <v>98</v>
      </c>
      <c r="AK82" s="11" t="s">
        <v>59</v>
      </c>
    </row>
    <row r="83" spans="1:37" x14ac:dyDescent="0.35">
      <c r="A83" t="s">
        <v>7</v>
      </c>
      <c r="B83" t="s">
        <v>27</v>
      </c>
      <c r="C83">
        <v>5</v>
      </c>
      <c r="D83" t="str">
        <f>VLOOKUP(C83,AI:AK,2,0)</f>
        <v>HCD Index - Under-5 mortality rate</v>
      </c>
      <c r="E83" t="str">
        <f t="shared" si="2"/>
        <v>Burkina Faso|HCD Index - Under-5 mortality rate</v>
      </c>
      <c r="F83">
        <f>VLOOKUP(C83,AI:AK,1,0)</f>
        <v>5</v>
      </c>
      <c r="G83" t="str">
        <f>VLOOKUP(C83,AI:AK,3,0)</f>
        <v># of deaths/1000 live births</v>
      </c>
      <c r="H83">
        <v>0.4714567963317185</v>
      </c>
      <c r="I83">
        <v>0.54</v>
      </c>
      <c r="J83" s="17">
        <f t="shared" si="3"/>
        <v>9.4460475914493469E-2</v>
      </c>
      <c r="L83" s="17">
        <v>0.6344604759144935</v>
      </c>
      <c r="M83" s="18" cm="1">
        <f t="array" ref="M83">IF(AND(B83&lt;&gt;"", L83&lt;&gt;""), 1 + SUMPRODUCT((B$2:B$593=B83) * (L$2:L$593&gt;L83) * (A$2:A$593&lt;&gt;"ECOWAS")), "")</f>
        <v>6</v>
      </c>
      <c r="N83">
        <v>0.58143697199533784</v>
      </c>
      <c r="O83">
        <v>0.70203407294123388</v>
      </c>
      <c r="AI83">
        <v>33</v>
      </c>
      <c r="AJ83" s="9" t="s">
        <v>98</v>
      </c>
      <c r="AK83" s="11" t="s">
        <v>59</v>
      </c>
    </row>
    <row r="84" spans="1:37" x14ac:dyDescent="0.35">
      <c r="A84" t="s">
        <v>8</v>
      </c>
      <c r="B84" t="s">
        <v>27</v>
      </c>
      <c r="C84">
        <v>5</v>
      </c>
      <c r="D84" t="str">
        <f>VLOOKUP(C84,AI:AK,2,0)</f>
        <v>HCD Index - Under-5 mortality rate</v>
      </c>
      <c r="E84" t="str">
        <f t="shared" si="2"/>
        <v>Cabo Verde|HCD Index - Under-5 mortality rate</v>
      </c>
      <c r="F84">
        <f>VLOOKUP(C84,AI:AK,1,0)</f>
        <v>5</v>
      </c>
      <c r="G84" t="str">
        <f>VLOOKUP(C84,AI:AK,3,0)</f>
        <v># of deaths/1000 live births</v>
      </c>
      <c r="H84">
        <v>0.91282060566354017</v>
      </c>
      <c r="I84">
        <v>0.94</v>
      </c>
      <c r="J84" s="17">
        <f t="shared" si="3"/>
        <v>5.421341580095218E-3</v>
      </c>
      <c r="L84" s="17">
        <v>0.94542134158009516</v>
      </c>
      <c r="M84" s="18" cm="1">
        <f t="array" ref="M84">IF(AND(B84&lt;&gt;"", L84&lt;&gt;""), 1 + SUMPRODUCT((B$2:B$593=B84) * (L$2:L$593&gt;L84) * (A$2:A$593&lt;&gt;"ECOWAS")), "")</f>
        <v>1</v>
      </c>
      <c r="N84">
        <v>0.95440321625013824</v>
      </c>
      <c r="O84">
        <v>1</v>
      </c>
      <c r="AI84">
        <v>33</v>
      </c>
      <c r="AJ84" s="9" t="s">
        <v>98</v>
      </c>
      <c r="AK84" s="11" t="s">
        <v>59</v>
      </c>
    </row>
    <row r="85" spans="1:37" x14ac:dyDescent="0.35">
      <c r="A85" t="s">
        <v>9</v>
      </c>
      <c r="B85" t="s">
        <v>27</v>
      </c>
      <c r="C85">
        <v>5</v>
      </c>
      <c r="D85" t="str">
        <f>VLOOKUP(C85,AI:AK,2,0)</f>
        <v>HCD Index - Under-5 mortality rate</v>
      </c>
      <c r="E85" t="str">
        <f t="shared" si="2"/>
        <v>Cote d'Ivoire|HCD Index - Under-5 mortality rate</v>
      </c>
      <c r="F85">
        <f>VLOOKUP(C85,AI:AK,1,0)</f>
        <v>5</v>
      </c>
      <c r="G85" t="str">
        <f>VLOOKUP(C85,AI:AK,3,0)</f>
        <v># of deaths/1000 live births</v>
      </c>
      <c r="H85">
        <v>0.59182874433130628</v>
      </c>
      <c r="I85">
        <v>0.73</v>
      </c>
      <c r="J85" s="17">
        <f t="shared" si="3"/>
        <v>-5.5415541418977199E-2</v>
      </c>
      <c r="L85" s="17">
        <v>0.67458445858102278</v>
      </c>
      <c r="M85" s="18" cm="1">
        <f t="array" ref="M85">IF(AND(B85&lt;&gt;"", L85&lt;&gt;""), 1 + SUMPRODUCT((B$2:B$593=B85) * (L$2:L$593&gt;L85) * (A$2:A$593&lt;&gt;"ECOWAS")), "")</f>
        <v>5</v>
      </c>
      <c r="N85">
        <v>0.68315503861028348</v>
      </c>
      <c r="O85">
        <v>0.78329750759362471</v>
      </c>
      <c r="AI85">
        <v>33</v>
      </c>
      <c r="AJ85" s="9" t="s">
        <v>98</v>
      </c>
      <c r="AK85" s="11" t="s">
        <v>59</v>
      </c>
    </row>
    <row r="86" spans="1:37" x14ac:dyDescent="0.35">
      <c r="A86" t="s">
        <v>10</v>
      </c>
      <c r="B86" t="s">
        <v>27</v>
      </c>
      <c r="C86">
        <v>5</v>
      </c>
      <c r="D86" t="str">
        <f>VLOOKUP(C86,AI:AK,2,0)</f>
        <v>HCD Index - Under-5 mortality rate</v>
      </c>
      <c r="E86" t="str">
        <f t="shared" si="2"/>
        <v>Ghana|HCD Index - Under-5 mortality rate</v>
      </c>
      <c r="F86">
        <f>VLOOKUP(C86,AI:AK,1,0)</f>
        <v>5</v>
      </c>
      <c r="G86" t="str">
        <f>VLOOKUP(C86,AI:AK,3,0)</f>
        <v># of deaths/1000 live births</v>
      </c>
      <c r="H86">
        <v>0.73226268366415859</v>
      </c>
      <c r="I86">
        <v>0.83</v>
      </c>
      <c r="J86" s="17">
        <f t="shared" si="3"/>
        <v>3.2665627330378699E-2</v>
      </c>
      <c r="L86" s="17">
        <v>0.86266562733037866</v>
      </c>
      <c r="M86" s="18" cm="1">
        <f t="array" ref="M86">IF(AND(B86&lt;&gt;"", L86&lt;&gt;""), 1 + SUMPRODUCT((B$2:B$593=B86) * (L$2:L$593&gt;L86) * (A$2:A$593&lt;&gt;"ECOWAS")), "")</f>
        <v>2</v>
      </c>
      <c r="N86">
        <v>0.80182611632771994</v>
      </c>
      <c r="O86">
        <v>0.87810484802141398</v>
      </c>
      <c r="AI86">
        <v>33</v>
      </c>
      <c r="AJ86" s="9" t="s">
        <v>98</v>
      </c>
      <c r="AK86" s="11" t="s">
        <v>59</v>
      </c>
    </row>
    <row r="87" spans="1:37" x14ac:dyDescent="0.35">
      <c r="A87" t="s">
        <v>11</v>
      </c>
      <c r="B87" t="s">
        <v>27</v>
      </c>
      <c r="C87">
        <v>5</v>
      </c>
      <c r="D87" t="str">
        <f>VLOOKUP(C87,AI:AK,2,0)</f>
        <v>HCD Index - Under-5 mortality rate</v>
      </c>
      <c r="E87" t="str">
        <f t="shared" si="2"/>
        <v>Guinea|HCD Index - Under-5 mortality rate</v>
      </c>
      <c r="F87">
        <f>VLOOKUP(C87,AI:AK,1,0)</f>
        <v>5</v>
      </c>
      <c r="G87" t="str">
        <f>VLOOKUP(C87,AI:AK,3,0)</f>
        <v># of deaths/1000 live births</v>
      </c>
      <c r="H87">
        <v>0.37365458858205353</v>
      </c>
      <c r="I87">
        <v>0.44</v>
      </c>
      <c r="J87" s="17">
        <f t="shared" si="3"/>
        <v>4.1487791998350898E-2</v>
      </c>
      <c r="L87" s="17">
        <v>0.4814877919983509</v>
      </c>
      <c r="M87" s="18" cm="1">
        <f t="array" ref="M87">IF(AND(B87&lt;&gt;"", L87&lt;&gt;""), 1 + SUMPRODUCT((B$2:B$593=B87) * (L$2:L$593&gt;L87) * (A$2:A$593&lt;&gt;"ECOWAS")), "")</f>
        <v>12</v>
      </c>
      <c r="N87">
        <v>0.49879104287069459</v>
      </c>
      <c r="O87">
        <v>0.63600753228616635</v>
      </c>
      <c r="AI87">
        <v>33</v>
      </c>
      <c r="AJ87" s="9" t="s">
        <v>98</v>
      </c>
      <c r="AK87" s="11" t="s">
        <v>59</v>
      </c>
    </row>
    <row r="88" spans="1:37" x14ac:dyDescent="0.35">
      <c r="A88" t="s">
        <v>12</v>
      </c>
      <c r="B88" t="s">
        <v>27</v>
      </c>
      <c r="C88">
        <v>5</v>
      </c>
      <c r="D88" t="str">
        <f>VLOOKUP(C88,AI:AK,2,0)</f>
        <v>HCD Index - Under-5 mortality rate</v>
      </c>
      <c r="E88" t="str">
        <f t="shared" si="2"/>
        <v>Guinea-Bissau|HCD Index - Under-5 mortality rate</v>
      </c>
      <c r="F88">
        <f>VLOOKUP(C88,AI:AK,1,0)</f>
        <v>5</v>
      </c>
      <c r="G88" t="str">
        <f>VLOOKUP(C88,AI:AK,3,0)</f>
        <v># of deaths/1000 live births</v>
      </c>
      <c r="H88">
        <v>0.45641030283177009</v>
      </c>
      <c r="I88">
        <v>0.48</v>
      </c>
      <c r="J88" s="17">
        <f t="shared" si="3"/>
        <v>6.5032898316670362E-3</v>
      </c>
      <c r="L88" s="17">
        <v>0.48650328983166702</v>
      </c>
      <c r="M88" s="18" cm="1">
        <f t="array" ref="M88">IF(AND(B88&lt;&gt;"", L88&lt;&gt;""), 1 + SUMPRODUCT((B$2:B$593=B88) * (L$2:L$593&gt;L88) * (A$2:A$593&lt;&gt;"ECOWAS")), "")</f>
        <v>11</v>
      </c>
      <c r="N88">
        <v>0.56872221366846976</v>
      </c>
      <c r="O88">
        <v>0.69187614360968508</v>
      </c>
      <c r="AI88">
        <v>33</v>
      </c>
      <c r="AJ88" s="9" t="s">
        <v>98</v>
      </c>
      <c r="AK88" s="11" t="s">
        <v>59</v>
      </c>
    </row>
    <row r="89" spans="1:37" x14ac:dyDescent="0.35">
      <c r="A89" t="s">
        <v>13</v>
      </c>
      <c r="B89" t="s">
        <v>27</v>
      </c>
      <c r="C89">
        <v>5</v>
      </c>
      <c r="D89" t="str">
        <f>VLOOKUP(C89,AI:AK,2,0)</f>
        <v>HCD Index - Under-5 mortality rate</v>
      </c>
      <c r="E89" t="str">
        <f t="shared" si="2"/>
        <v>Liberia|HCD Index - Under-5 mortality rate</v>
      </c>
      <c r="F89">
        <f>VLOOKUP(C89,AI:AK,1,0)</f>
        <v>5</v>
      </c>
      <c r="G89" t="str">
        <f>VLOOKUP(C89,AI:AK,3,0)</f>
        <v># of deaths/1000 live births</v>
      </c>
      <c r="H89">
        <v>0.37114683966539552</v>
      </c>
      <c r="I89">
        <v>0.48</v>
      </c>
      <c r="J89" s="17">
        <f t="shared" si="3"/>
        <v>3.4088527914905797E-2</v>
      </c>
      <c r="L89" s="17">
        <v>0.51408852791490578</v>
      </c>
      <c r="M89" s="18" cm="1">
        <f t="array" ref="M89">IF(AND(B89&lt;&gt;"", L89&lt;&gt;""), 1 + SUMPRODUCT((B$2:B$593=B89) * (L$2:L$593&gt;L89) * (A$2:A$593&lt;&gt;"ECOWAS")), "")</f>
        <v>10</v>
      </c>
      <c r="N89">
        <v>0.49667191648288339</v>
      </c>
      <c r="O89">
        <v>0.6343145440642417</v>
      </c>
      <c r="AI89">
        <v>33</v>
      </c>
      <c r="AJ89" s="9" t="s">
        <v>98</v>
      </c>
      <c r="AK89" s="11" t="s">
        <v>59</v>
      </c>
    </row>
    <row r="90" spans="1:37" x14ac:dyDescent="0.35">
      <c r="A90" t="s">
        <v>14</v>
      </c>
      <c r="B90" t="s">
        <v>27</v>
      </c>
      <c r="C90">
        <v>5</v>
      </c>
      <c r="D90" t="str">
        <f>VLOOKUP(C90,AI:AK,2,0)</f>
        <v>HCD Index - Under-5 mortality rate</v>
      </c>
      <c r="E90" t="str">
        <f t="shared" si="2"/>
        <v>Mali|HCD Index - Under-5 mortality rate</v>
      </c>
      <c r="F90">
        <f>VLOOKUP(C90,AI:AK,1,0)</f>
        <v>5</v>
      </c>
      <c r="G90" t="str">
        <f>VLOOKUP(C90,AI:AK,3,0)</f>
        <v># of deaths/1000 live births</v>
      </c>
      <c r="H90">
        <v>0.46894904741506049</v>
      </c>
      <c r="I90">
        <v>0.54</v>
      </c>
      <c r="J90" s="17">
        <f t="shared" si="3"/>
        <v>4.4305497581331954E-2</v>
      </c>
      <c r="L90" s="17">
        <v>0.58430549758133199</v>
      </c>
      <c r="M90" s="18" cm="1">
        <f t="array" ref="M90">IF(AND(B90&lt;&gt;"", L90&lt;&gt;""), 1 + SUMPRODUCT((B$2:B$593=B90) * (L$2:L$593&gt;L90) * (A$2:A$593&lt;&gt;"ECOWAS")), "")</f>
        <v>8</v>
      </c>
      <c r="N90">
        <v>0.57931784560752664</v>
      </c>
      <c r="O90">
        <v>0.70034108471930911</v>
      </c>
      <c r="AI90">
        <v>33</v>
      </c>
      <c r="AJ90" s="9" t="s">
        <v>98</v>
      </c>
      <c r="AK90" s="11" t="s">
        <v>59</v>
      </c>
    </row>
    <row r="91" spans="1:37" x14ac:dyDescent="0.35">
      <c r="A91" t="s">
        <v>15</v>
      </c>
      <c r="B91" t="s">
        <v>27</v>
      </c>
      <c r="C91">
        <v>5</v>
      </c>
      <c r="D91" t="str">
        <f>VLOOKUP(C91,AI:AK,2,0)</f>
        <v>HCD Index - Under-5 mortality rate</v>
      </c>
      <c r="E91" t="str">
        <f t="shared" si="2"/>
        <v>Niger|HCD Index - Under-5 mortality rate</v>
      </c>
      <c r="F91">
        <f>VLOOKUP(C91,AI:AK,1,0)</f>
        <v>5</v>
      </c>
      <c r="G91" t="str">
        <f>VLOOKUP(C91,AI:AK,3,0)</f>
        <v># of deaths/1000 live births</v>
      </c>
      <c r="H91">
        <v>0</v>
      </c>
      <c r="I91">
        <v>0.01</v>
      </c>
      <c r="J91" s="17">
        <f t="shared" si="3"/>
        <v>-0.01</v>
      </c>
      <c r="L91" s="17">
        <v>0</v>
      </c>
      <c r="M91" s="18" cm="1">
        <f t="array" ref="M91">IF(AND(B91&lt;&gt;"", L91&lt;&gt;""), 1 + SUMPRODUCT((B$2:B$593=B91) * (L$2:L$593&gt;L91) * (A$2:A$593&lt;&gt;"ECOWAS")), "")</f>
        <v>15</v>
      </c>
      <c r="N91">
        <v>0.18304121108680119</v>
      </c>
      <c r="O91">
        <v>0.38375228721937021</v>
      </c>
      <c r="AI91">
        <v>33</v>
      </c>
      <c r="AJ91" s="9" t="s">
        <v>98</v>
      </c>
      <c r="AK91" s="11" t="s">
        <v>59</v>
      </c>
    </row>
    <row r="92" spans="1:37" x14ac:dyDescent="0.35">
      <c r="A92" t="s">
        <v>16</v>
      </c>
      <c r="B92" t="s">
        <v>27</v>
      </c>
      <c r="C92">
        <v>5</v>
      </c>
      <c r="D92" t="str">
        <f>VLOOKUP(C92,AI:AK,2,0)</f>
        <v>HCD Index - Under-5 mortality rate</v>
      </c>
      <c r="E92" t="str">
        <f t="shared" si="2"/>
        <v>Nigeria|HCD Index - Under-5 mortality rate</v>
      </c>
      <c r="F92">
        <f>VLOOKUP(C92,AI:AK,1,0)</f>
        <v>5</v>
      </c>
      <c r="G92" t="str">
        <f>VLOOKUP(C92,AI:AK,3,0)</f>
        <v># of deaths/1000 live births</v>
      </c>
      <c r="H92">
        <v>0.26080588733243998</v>
      </c>
      <c r="I92">
        <v>0.3</v>
      </c>
      <c r="J92" s="17">
        <f t="shared" si="3"/>
        <v>2.3499610248891911E-2</v>
      </c>
      <c r="L92" s="17">
        <v>0.3234996102488919</v>
      </c>
      <c r="M92" s="18" cm="1">
        <f t="array" ref="M92">IF(AND(B92&lt;&gt;"", L92&lt;&gt;""), 1 + SUMPRODUCT((B$2:B$593=B92) * (L$2:L$593&gt;L92) * (A$2:A$593&lt;&gt;"ECOWAS")), "")</f>
        <v>14</v>
      </c>
      <c r="N92">
        <v>0.40343035541918321</v>
      </c>
      <c r="O92">
        <v>0.55982306229955003</v>
      </c>
      <c r="AI92">
        <v>33</v>
      </c>
      <c r="AJ92" s="9" t="s">
        <v>98</v>
      </c>
      <c r="AK92" s="11" t="s">
        <v>59</v>
      </c>
    </row>
    <row r="93" spans="1:37" x14ac:dyDescent="0.35">
      <c r="A93" t="s">
        <v>17</v>
      </c>
      <c r="B93" t="s">
        <v>27</v>
      </c>
      <c r="C93">
        <v>5</v>
      </c>
      <c r="D93" t="str">
        <f>VLOOKUP(C93,AI:AK,2,0)</f>
        <v>HCD Index - Under-5 mortality rate</v>
      </c>
      <c r="E93" t="str">
        <f t="shared" si="2"/>
        <v>Senegal|HCD Index - Under-5 mortality rate</v>
      </c>
      <c r="F93">
        <f>VLOOKUP(C93,AI:AK,1,0)</f>
        <v>5</v>
      </c>
      <c r="G93" t="str">
        <f>VLOOKUP(C93,AI:AK,3,0)</f>
        <v># of deaths/1000 live births</v>
      </c>
      <c r="H93">
        <v>0.6996619477476036</v>
      </c>
      <c r="I93">
        <v>0.75</v>
      </c>
      <c r="J93" s="17">
        <f t="shared" si="3"/>
        <v>4.8324239140812297E-3</v>
      </c>
      <c r="L93" s="17">
        <v>0.75483242391408123</v>
      </c>
      <c r="M93" s="18" cm="1">
        <f t="array" ref="M93">IF(AND(B93&lt;&gt;"", L93&lt;&gt;""), 1 + SUMPRODUCT((B$2:B$593=B93) * (L$2:L$593&gt;L93) * (A$2:A$593&lt;&gt;"ECOWAS")), "")</f>
        <v>4</v>
      </c>
      <c r="N93">
        <v>0.77427747328617225</v>
      </c>
      <c r="O93">
        <v>0.85609600113639139</v>
      </c>
      <c r="AI93">
        <v>33</v>
      </c>
      <c r="AJ93" s="9" t="s">
        <v>98</v>
      </c>
      <c r="AK93" s="11" t="s">
        <v>59</v>
      </c>
    </row>
    <row r="94" spans="1:37" x14ac:dyDescent="0.35">
      <c r="A94" t="s">
        <v>18</v>
      </c>
      <c r="B94" t="s">
        <v>27</v>
      </c>
      <c r="C94">
        <v>5</v>
      </c>
      <c r="D94" t="str">
        <f>VLOOKUP(C94,AI:AK,2,0)</f>
        <v>HCD Index - Under-5 mortality rate</v>
      </c>
      <c r="E94" t="str">
        <f t="shared" si="2"/>
        <v>Sierra Leone|HCD Index - Under-5 mortality rate</v>
      </c>
      <c r="F94">
        <f>VLOOKUP(C94,AI:AK,1,0)</f>
        <v>5</v>
      </c>
      <c r="G94" t="str">
        <f>VLOOKUP(C94,AI:AK,3,0)</f>
        <v># of deaths/1000 live births</v>
      </c>
      <c r="H94">
        <v>0.38619333316534388</v>
      </c>
      <c r="I94">
        <v>0.51</v>
      </c>
      <c r="J94" s="17">
        <f t="shared" si="3"/>
        <v>1.9135021414854347E-2</v>
      </c>
      <c r="L94" s="17">
        <v>0.52913502141485436</v>
      </c>
      <c r="M94" s="18" cm="1">
        <f t="array" ref="M94">IF(AND(B94&lt;&gt;"", L94&lt;&gt;""), 1 + SUMPRODUCT((B$2:B$593=B94) * (L$2:L$593&gt;L94) * (A$2:A$593&lt;&gt;"ECOWAS")), "")</f>
        <v>9</v>
      </c>
      <c r="N94">
        <v>0.50938667480975153</v>
      </c>
      <c r="O94">
        <v>0.6444724733957905</v>
      </c>
      <c r="AI94">
        <v>33</v>
      </c>
      <c r="AJ94" s="9" t="s">
        <v>98</v>
      </c>
      <c r="AK94" s="11" t="s">
        <v>59</v>
      </c>
    </row>
    <row r="95" spans="1:37" x14ac:dyDescent="0.35">
      <c r="A95" t="s">
        <v>19</v>
      </c>
      <c r="B95" t="s">
        <v>27</v>
      </c>
      <c r="C95">
        <v>5</v>
      </c>
      <c r="D95" t="str">
        <f>VLOOKUP(C95,AI:AK,2,0)</f>
        <v>HCD Index - Under-5 mortality rate</v>
      </c>
      <c r="E95" t="str">
        <f t="shared" si="2"/>
        <v>Gambia, The|HCD Index - Under-5 mortality rate</v>
      </c>
      <c r="F95">
        <f>VLOOKUP(C95,AI:AK,1,0)</f>
        <v>5</v>
      </c>
      <c r="G95" t="str">
        <f>VLOOKUP(C95,AI:AK,3,0)</f>
        <v># of deaths/1000 live births</v>
      </c>
      <c r="H95">
        <v>0.68963095208097125</v>
      </c>
      <c r="I95">
        <v>0.78</v>
      </c>
      <c r="J95" s="17">
        <f t="shared" si="3"/>
        <v>6.0095887080455768E-2</v>
      </c>
      <c r="L95" s="17">
        <v>0.84009588708045579</v>
      </c>
      <c r="M95" s="18" cm="1">
        <f t="array" ref="M95">IF(AND(B95&lt;&gt;"", L95&lt;&gt;""), 1 + SUMPRODUCT((B$2:B$593=B95) * (L$2:L$593&gt;L95) * (A$2:A$593&lt;&gt;"ECOWAS")), "")</f>
        <v>3</v>
      </c>
      <c r="N95">
        <v>0.76580096773492667</v>
      </c>
      <c r="O95">
        <v>0.84932404824869201</v>
      </c>
      <c r="AI95">
        <v>33</v>
      </c>
      <c r="AJ95" s="9" t="s">
        <v>98</v>
      </c>
      <c r="AK95" s="11" t="s">
        <v>59</v>
      </c>
    </row>
    <row r="96" spans="1:37" x14ac:dyDescent="0.35">
      <c r="A96" t="s">
        <v>20</v>
      </c>
      <c r="B96" t="s">
        <v>27</v>
      </c>
      <c r="C96">
        <v>5</v>
      </c>
      <c r="D96" t="str">
        <f>VLOOKUP(C96,AI:AK,2,0)</f>
        <v>HCD Index - Under-5 mortality rate</v>
      </c>
      <c r="E96" t="str">
        <f t="shared" si="2"/>
        <v>Togo|HCD Index - Under-5 mortality rate</v>
      </c>
      <c r="F96">
        <f>VLOOKUP(C96,AI:AK,1,0)</f>
        <v>5</v>
      </c>
      <c r="G96" t="str">
        <f>VLOOKUP(C96,AI:AK,3,0)</f>
        <v># of deaths/1000 live births</v>
      </c>
      <c r="H96">
        <v>0.53916601708148659</v>
      </c>
      <c r="I96">
        <v>0.57999999999999996</v>
      </c>
      <c r="J96" s="17">
        <f t="shared" si="3"/>
        <v>4.1921731331203138E-2</v>
      </c>
      <c r="L96" s="17">
        <v>0.6219217313312031</v>
      </c>
      <c r="M96" s="18" cm="1">
        <f t="array" ref="M96">IF(AND(B96&lt;&gt;"", L96&lt;&gt;""), 1 + SUMPRODUCT((B$2:B$593=B96) * (L$2:L$593&gt;L96) * (A$2:A$593&lt;&gt;"ECOWAS")), "")</f>
        <v>7</v>
      </c>
      <c r="N96">
        <v>0.63865338446624476</v>
      </c>
      <c r="O96">
        <v>0.74774475493320369</v>
      </c>
      <c r="AI96">
        <v>33</v>
      </c>
      <c r="AJ96" s="9" t="s">
        <v>98</v>
      </c>
      <c r="AK96" s="11" t="s">
        <v>59</v>
      </c>
    </row>
    <row r="97" spans="1:37" x14ac:dyDescent="0.35">
      <c r="A97" t="s">
        <v>21</v>
      </c>
      <c r="B97" t="s">
        <v>27</v>
      </c>
      <c r="C97">
        <v>5</v>
      </c>
      <c r="D97" t="str">
        <f>VLOOKUP(C97,AI:AK,2,0)</f>
        <v>HCD Index - Under-5 mortality rate</v>
      </c>
      <c r="E97" t="str">
        <f t="shared" si="2"/>
        <v>ECOWAS|HCD Index - Under-5 mortality rate</v>
      </c>
      <c r="F97">
        <f>VLOOKUP(C97,AI:AK,1,0)</f>
        <v>5</v>
      </c>
      <c r="G97" t="str">
        <f>VLOOKUP(C97,AI:AK,3,0)</f>
        <v># of deaths/1000 live births</v>
      </c>
      <c r="H97">
        <v>0.4873392061372197</v>
      </c>
      <c r="I97">
        <v>0.55000000000000004</v>
      </c>
      <c r="J97" s="17">
        <f t="shared" si="3"/>
        <v>2.8119716920242066E-2</v>
      </c>
      <c r="L97" s="17">
        <v>0.57811971692024211</v>
      </c>
      <c r="M97" s="18"/>
      <c r="N97">
        <v>0.59485810578481002</v>
      </c>
      <c r="O97">
        <v>0.71275633168009089</v>
      </c>
      <c r="AI97">
        <v>33</v>
      </c>
      <c r="AJ97" s="9" t="s">
        <v>98</v>
      </c>
      <c r="AK97" s="11" t="s">
        <v>59</v>
      </c>
    </row>
    <row r="98" spans="1:37" x14ac:dyDescent="0.35">
      <c r="A98" t="s">
        <v>6</v>
      </c>
      <c r="B98" t="s">
        <v>28</v>
      </c>
      <c r="C98">
        <v>6</v>
      </c>
      <c r="D98" t="str">
        <f>VLOOKUP(C98,AI:AK,2,0)</f>
        <v>HCD Index - Life expectancy at birth</v>
      </c>
      <c r="E98" t="str">
        <f t="shared" si="2"/>
        <v>Benin|HCD Index - Life expectancy at birth</v>
      </c>
      <c r="F98">
        <f>VLOOKUP(C98,AI:AK,1,0)</f>
        <v>6</v>
      </c>
      <c r="G98" t="str">
        <f>VLOOKUP(C98,AI:AK,3,0)</f>
        <v># years</v>
      </c>
      <c r="H98">
        <v>0.24687187666510771</v>
      </c>
      <c r="I98">
        <v>0.27</v>
      </c>
      <c r="J98" s="17">
        <f t="shared" si="3"/>
        <v>-6.9015971820658412E-2</v>
      </c>
      <c r="L98" s="17">
        <v>0.20098402817934161</v>
      </c>
      <c r="M98" s="18" cm="1">
        <f t="array" ref="M98">IF(AND(B98&lt;&gt;"", L98&lt;&gt;""), 1 + SUMPRODUCT((B$2:B$593=B98) * (L$2:L$593&gt;L98) * (A$2:A$593&lt;&gt;"ECOWAS")), "")</f>
        <v>9</v>
      </c>
      <c r="N98">
        <v>0.33743653653256789</v>
      </c>
      <c r="O98">
        <v>0.55592457234681036</v>
      </c>
      <c r="AI98">
        <v>31</v>
      </c>
      <c r="AJ98" s="9" t="s">
        <v>114</v>
      </c>
      <c r="AK98" s="12" t="s">
        <v>115</v>
      </c>
    </row>
    <row r="99" spans="1:37" x14ac:dyDescent="0.35">
      <c r="A99" t="s">
        <v>7</v>
      </c>
      <c r="B99" t="s">
        <v>28</v>
      </c>
      <c r="C99">
        <v>6</v>
      </c>
      <c r="D99" t="str">
        <f>VLOOKUP(C99,AI:AK,2,0)</f>
        <v>HCD Index - Life expectancy at birth</v>
      </c>
      <c r="E99" t="str">
        <f t="shared" si="2"/>
        <v>Burkina Faso|HCD Index - Life expectancy at birth</v>
      </c>
      <c r="F99">
        <f>VLOOKUP(C99,AI:AK,1,0)</f>
        <v>6</v>
      </c>
      <c r="G99" t="str">
        <f>VLOOKUP(C99,AI:AK,3,0)</f>
        <v># years</v>
      </c>
      <c r="H99">
        <v>0.23310213055629689</v>
      </c>
      <c r="I99">
        <v>0.26</v>
      </c>
      <c r="J99" s="17">
        <f t="shared" si="3"/>
        <v>-7.7703484396901501E-2</v>
      </c>
      <c r="L99" s="17">
        <v>0.18229651560309851</v>
      </c>
      <c r="M99" s="18" cm="1">
        <f t="array" ref="M99">IF(AND(B99&lt;&gt;"", L99&lt;&gt;""), 1 + SUMPRODUCT((B$2:B$593=B99) * (L$2:L$593&gt;L99) * (A$2:A$593&lt;&gt;"ECOWAS")), "")</f>
        <v>11</v>
      </c>
      <c r="N99">
        <v>0.32306573030170882</v>
      </c>
      <c r="O99">
        <v>0.54010370330265522</v>
      </c>
      <c r="AI99">
        <v>31</v>
      </c>
      <c r="AJ99" s="9" t="s">
        <v>114</v>
      </c>
      <c r="AK99" s="12" t="s">
        <v>115</v>
      </c>
    </row>
    <row r="100" spans="1:37" x14ac:dyDescent="0.35">
      <c r="A100" t="s">
        <v>8</v>
      </c>
      <c r="B100" t="s">
        <v>28</v>
      </c>
      <c r="C100">
        <v>6</v>
      </c>
      <c r="D100" t="str">
        <f>VLOOKUP(C100,AI:AK,2,0)</f>
        <v>HCD Index - Life expectancy at birth</v>
      </c>
      <c r="E100" t="str">
        <f t="shared" si="2"/>
        <v>Cabo Verde|HCD Index - Life expectancy at birth</v>
      </c>
      <c r="F100">
        <f>VLOOKUP(C100,AI:AK,1,0)</f>
        <v>6</v>
      </c>
      <c r="G100" t="str">
        <f>VLOOKUP(C100,AI:AK,3,0)</f>
        <v># years</v>
      </c>
      <c r="H100">
        <v>0.63337440537448619</v>
      </c>
      <c r="I100">
        <v>0.65</v>
      </c>
      <c r="J100" s="17">
        <f t="shared" si="3"/>
        <v>3.3637370234727015E-2</v>
      </c>
      <c r="L100" s="17">
        <v>0.68363737023472704</v>
      </c>
      <c r="M100" s="18" cm="1">
        <f t="array" ref="M100">IF(AND(B100&lt;&gt;"", L100&lt;&gt;""), 1 + SUMPRODUCT((B$2:B$593=B100) * (L$2:L$593&gt;L100) * (A$2:A$593&lt;&gt;"ECOWAS")), "")</f>
        <v>1</v>
      </c>
      <c r="N100">
        <v>0.74081020108151208</v>
      </c>
      <c r="O100">
        <v>1</v>
      </c>
      <c r="AI100">
        <v>31</v>
      </c>
      <c r="AJ100" s="9" t="s">
        <v>114</v>
      </c>
      <c r="AK100" s="12" t="s">
        <v>115</v>
      </c>
    </row>
    <row r="101" spans="1:37" x14ac:dyDescent="0.35">
      <c r="A101" t="s">
        <v>9</v>
      </c>
      <c r="B101" t="s">
        <v>28</v>
      </c>
      <c r="C101">
        <v>6</v>
      </c>
      <c r="D101" t="str">
        <f>VLOOKUP(C101,AI:AK,2,0)</f>
        <v>HCD Index - Life expectancy at birth</v>
      </c>
      <c r="E101" t="str">
        <f t="shared" si="2"/>
        <v>Cote d'Ivoire|HCD Index - Life expectancy at birth</v>
      </c>
      <c r="F101">
        <f>VLOOKUP(C101,AI:AK,1,0)</f>
        <v>6</v>
      </c>
      <c r="G101" t="str">
        <f>VLOOKUP(C101,AI:AK,3,0)</f>
        <v># years</v>
      </c>
      <c r="H101">
        <v>0.10588459938844159</v>
      </c>
      <c r="I101">
        <v>0.13</v>
      </c>
      <c r="J101" s="17">
        <f t="shared" si="3"/>
        <v>2.9505211698859807E-2</v>
      </c>
      <c r="L101" s="17">
        <v>0.15950521169885981</v>
      </c>
      <c r="M101" s="18" cm="1">
        <f t="array" ref="M101">IF(AND(B101&lt;&gt;"", L101&lt;&gt;""), 1 + SUMPRODUCT((B$2:B$593=B101) * (L$2:L$593&gt;L101) * (A$2:A$593&lt;&gt;"ECOWAS")), "")</f>
        <v>14</v>
      </c>
      <c r="N101">
        <v>0.19029505500133251</v>
      </c>
      <c r="O101">
        <v>0.39393601910406673</v>
      </c>
      <c r="AI101">
        <v>31</v>
      </c>
      <c r="AJ101" s="9" t="s">
        <v>114</v>
      </c>
      <c r="AK101" s="12" t="s">
        <v>115</v>
      </c>
    </row>
    <row r="102" spans="1:37" x14ac:dyDescent="0.35">
      <c r="A102" t="s">
        <v>10</v>
      </c>
      <c r="B102" t="s">
        <v>28</v>
      </c>
      <c r="C102">
        <v>6</v>
      </c>
      <c r="D102" t="str">
        <f>VLOOKUP(C102,AI:AK,2,0)</f>
        <v>HCD Index - Life expectancy at birth</v>
      </c>
      <c r="E102" t="str">
        <f t="shared" si="2"/>
        <v>Ghana|HCD Index - Life expectancy at birth</v>
      </c>
      <c r="F102">
        <f>VLOOKUP(C102,AI:AK,1,0)</f>
        <v>6</v>
      </c>
      <c r="G102" t="str">
        <f>VLOOKUP(C102,AI:AK,3,0)</f>
        <v># years</v>
      </c>
      <c r="H102">
        <v>0.32450475558892028</v>
      </c>
      <c r="I102">
        <v>0.35</v>
      </c>
      <c r="J102" s="17">
        <f t="shared" si="3"/>
        <v>-1.4235254982199852E-2</v>
      </c>
      <c r="L102" s="17">
        <v>0.33576474501780013</v>
      </c>
      <c r="M102" s="18" cm="1">
        <f t="array" ref="M102">IF(AND(B102&lt;&gt;"", L102&lt;&gt;""), 1 + SUMPRODUCT((B$2:B$593=B102) * (L$2:L$593&gt;L102) * (A$2:A$593&lt;&gt;"ECOWAS")), "")</f>
        <v>3</v>
      </c>
      <c r="N102">
        <v>0.41845815097206712</v>
      </c>
      <c r="O102">
        <v>0.64512154092334184</v>
      </c>
      <c r="AI102">
        <v>31</v>
      </c>
      <c r="AJ102" s="9" t="s">
        <v>114</v>
      </c>
      <c r="AK102" s="12" t="s">
        <v>115</v>
      </c>
    </row>
    <row r="103" spans="1:37" x14ac:dyDescent="0.35">
      <c r="A103" t="s">
        <v>11</v>
      </c>
      <c r="B103" t="s">
        <v>28</v>
      </c>
      <c r="C103">
        <v>6</v>
      </c>
      <c r="D103" t="str">
        <f>VLOOKUP(C103,AI:AK,2,0)</f>
        <v>HCD Index - Life expectancy at birth</v>
      </c>
      <c r="E103" t="str">
        <f t="shared" si="2"/>
        <v>Guinea|HCD Index - Life expectancy at birth</v>
      </c>
      <c r="F103">
        <f>VLOOKUP(C103,AI:AK,1,0)</f>
        <v>6</v>
      </c>
      <c r="G103" t="str">
        <f>VLOOKUP(C103,AI:AK,3,0)</f>
        <v># years</v>
      </c>
      <c r="H103">
        <v>0.23099936144608449</v>
      </c>
      <c r="I103">
        <v>0.26</v>
      </c>
      <c r="J103" s="17">
        <f t="shared" si="3"/>
        <v>-9.05235928430356E-2</v>
      </c>
      <c r="L103" s="17">
        <v>0.16947640715696441</v>
      </c>
      <c r="M103" s="18" cm="1">
        <f t="array" ref="M103">IF(AND(B103&lt;&gt;"", L103&lt;&gt;""), 1 + SUMPRODUCT((B$2:B$593=B103) * (L$2:L$593&gt;L103) * (A$2:A$593&lt;&gt;"ECOWAS")), "")</f>
        <v>13</v>
      </c>
      <c r="N103">
        <v>0.32087117368517382</v>
      </c>
      <c r="O103">
        <v>0.53768770852251313</v>
      </c>
      <c r="AI103">
        <v>31</v>
      </c>
      <c r="AJ103" s="9" t="s">
        <v>114</v>
      </c>
      <c r="AK103" s="12" t="s">
        <v>115</v>
      </c>
    </row>
    <row r="104" spans="1:37" x14ac:dyDescent="0.35">
      <c r="A104" t="s">
        <v>12</v>
      </c>
      <c r="B104" t="s">
        <v>28</v>
      </c>
      <c r="C104">
        <v>6</v>
      </c>
      <c r="D104" t="str">
        <f>VLOOKUP(C104,AI:AK,2,0)</f>
        <v>HCD Index - Life expectancy at birth</v>
      </c>
      <c r="E104" t="str">
        <f t="shared" si="2"/>
        <v>Guinea-Bissau|HCD Index - Life expectancy at birth</v>
      </c>
      <c r="F104">
        <f>VLOOKUP(C104,AI:AK,1,0)</f>
        <v>6</v>
      </c>
      <c r="G104" t="str">
        <f>VLOOKUP(C104,AI:AK,3,0)</f>
        <v># years</v>
      </c>
      <c r="H104">
        <v>0.12813325319972199</v>
      </c>
      <c r="I104">
        <v>0.15</v>
      </c>
      <c r="J104" s="17">
        <f t="shared" si="3"/>
        <v>4.5252286572472211E-2</v>
      </c>
      <c r="L104" s="17">
        <v>0.19525228657247221</v>
      </c>
      <c r="M104" s="18" cm="1">
        <f t="array" ref="M104">IF(AND(B104&lt;&gt;"", L104&lt;&gt;""), 1 + SUMPRODUCT((B$2:B$593=B104) * (L$2:L$593&gt;L104) * (A$2:A$593&lt;&gt;"ECOWAS")), "")</f>
        <v>10</v>
      </c>
      <c r="N104">
        <v>0.21351487984725279</v>
      </c>
      <c r="O104">
        <v>0.41949880258427841</v>
      </c>
      <c r="AI104">
        <v>31</v>
      </c>
      <c r="AJ104" s="9" t="s">
        <v>114</v>
      </c>
      <c r="AK104" s="12" t="s">
        <v>115</v>
      </c>
    </row>
    <row r="105" spans="1:37" x14ac:dyDescent="0.35">
      <c r="A105" t="s">
        <v>13</v>
      </c>
      <c r="B105" t="s">
        <v>28</v>
      </c>
      <c r="C105">
        <v>6</v>
      </c>
      <c r="D105" t="str">
        <f>VLOOKUP(C105,AI:AK,2,0)</f>
        <v>HCD Index - Life expectancy at birth</v>
      </c>
      <c r="E105" t="str">
        <f t="shared" si="2"/>
        <v>Liberia|HCD Index - Life expectancy at birth</v>
      </c>
      <c r="F105">
        <f>VLOOKUP(C105,AI:AK,1,0)</f>
        <v>6</v>
      </c>
      <c r="G105" t="str">
        <f>VLOOKUP(C105,AI:AK,3,0)</f>
        <v># years</v>
      </c>
      <c r="H105">
        <v>0.31880692961286072</v>
      </c>
      <c r="I105">
        <v>0.35</v>
      </c>
      <c r="J105" s="17">
        <f t="shared" si="3"/>
        <v>-0.11761009769071057</v>
      </c>
      <c r="L105" s="17">
        <v>0.23238990230928941</v>
      </c>
      <c r="M105" s="18" cm="1">
        <f t="array" ref="M105">IF(AND(B105&lt;&gt;"", L105&lt;&gt;""), 1 + SUMPRODUCT((B$2:B$593=B105) * (L$2:L$593&gt;L105) * (A$2:A$593&lt;&gt;"ECOWAS")), "")</f>
        <v>7</v>
      </c>
      <c r="N105">
        <v>0.41251161046274609</v>
      </c>
      <c r="O105">
        <v>0.63857497442231193</v>
      </c>
      <c r="AI105">
        <v>31</v>
      </c>
      <c r="AJ105" s="9" t="s">
        <v>114</v>
      </c>
      <c r="AK105" s="12" t="s">
        <v>115</v>
      </c>
    </row>
    <row r="106" spans="1:37" x14ac:dyDescent="0.35">
      <c r="A106" t="s">
        <v>14</v>
      </c>
      <c r="B106" t="s">
        <v>28</v>
      </c>
      <c r="C106">
        <v>6</v>
      </c>
      <c r="D106" t="str">
        <f>VLOOKUP(C106,AI:AK,2,0)</f>
        <v>HCD Index - Life expectancy at birth</v>
      </c>
      <c r="E106" t="str">
        <f t="shared" si="2"/>
        <v>Mali|HCD Index - Life expectancy at birth</v>
      </c>
      <c r="F106">
        <f>VLOOKUP(C106,AI:AK,1,0)</f>
        <v>6</v>
      </c>
      <c r="G106" t="str">
        <f>VLOOKUP(C106,AI:AK,3,0)</f>
        <v># years</v>
      </c>
      <c r="H106">
        <v>0.1545535296006175</v>
      </c>
      <c r="I106">
        <v>0.18</v>
      </c>
      <c r="J106" s="17">
        <f t="shared" si="3"/>
        <v>-8.8617269333516047E-3</v>
      </c>
      <c r="L106" s="17">
        <v>0.17113827306664839</v>
      </c>
      <c r="M106" s="18" cm="1">
        <f t="array" ref="M106">IF(AND(B106&lt;&gt;"", L106&lt;&gt;""), 1 + SUMPRODUCT((B$2:B$593=B106) * (L$2:L$593&gt;L106) * (A$2:A$593&lt;&gt;"ECOWAS")), "")</f>
        <v>12</v>
      </c>
      <c r="N106">
        <v>0.24108842185178289</v>
      </c>
      <c r="O106">
        <v>0.44985460796702947</v>
      </c>
      <c r="AI106">
        <v>31</v>
      </c>
      <c r="AJ106" s="9" t="s">
        <v>114</v>
      </c>
      <c r="AK106" s="12" t="s">
        <v>115</v>
      </c>
    </row>
    <row r="107" spans="1:37" x14ac:dyDescent="0.35">
      <c r="A107" t="s">
        <v>15</v>
      </c>
      <c r="B107" t="s">
        <v>28</v>
      </c>
      <c r="C107">
        <v>6</v>
      </c>
      <c r="D107" t="str">
        <f>VLOOKUP(C107,AI:AK,2,0)</f>
        <v>HCD Index - Life expectancy at birth</v>
      </c>
      <c r="E107" t="str">
        <f t="shared" si="2"/>
        <v>Niger|HCD Index - Life expectancy at birth</v>
      </c>
      <c r="F107">
        <f>VLOOKUP(C107,AI:AK,1,0)</f>
        <v>6</v>
      </c>
      <c r="G107" t="str">
        <f>VLOOKUP(C107,AI:AK,3,0)</f>
        <v># years</v>
      </c>
      <c r="H107">
        <v>0.26128601975930599</v>
      </c>
      <c r="I107">
        <v>0.28999999999999998</v>
      </c>
      <c r="J107" s="17">
        <f t="shared" si="3"/>
        <v>-2.9494039749320966E-2</v>
      </c>
      <c r="L107" s="17">
        <v>0.26050596025067901</v>
      </c>
      <c r="M107" s="18" cm="1">
        <f t="array" ref="M107">IF(AND(B107&lt;&gt;"", L107&lt;&gt;""), 1 + SUMPRODUCT((B$2:B$593=B107) * (L$2:L$593&gt;L107) * (A$2:A$593&lt;&gt;"ECOWAS")), "")</f>
        <v>6</v>
      </c>
      <c r="N107">
        <v>0.35247986817817201</v>
      </c>
      <c r="O107">
        <v>0.5724858268881059</v>
      </c>
      <c r="AI107">
        <v>31</v>
      </c>
      <c r="AJ107" s="9" t="s">
        <v>114</v>
      </c>
      <c r="AK107" s="12" t="s">
        <v>115</v>
      </c>
    </row>
    <row r="108" spans="1:37" x14ac:dyDescent="0.35">
      <c r="A108" t="s">
        <v>16</v>
      </c>
      <c r="B108" t="s">
        <v>28</v>
      </c>
      <c r="C108">
        <v>6</v>
      </c>
      <c r="D108" t="str">
        <f>VLOOKUP(C108,AI:AK,2,0)</f>
        <v>HCD Index - Life expectancy at birth</v>
      </c>
      <c r="E108" t="str">
        <f t="shared" si="2"/>
        <v>Nigeria|HCD Index - Life expectancy at birth</v>
      </c>
      <c r="F108">
        <f>VLOOKUP(C108,AI:AK,1,0)</f>
        <v>6</v>
      </c>
      <c r="G108" t="str">
        <f>VLOOKUP(C108,AI:AK,3,0)</f>
        <v># years</v>
      </c>
      <c r="H108">
        <v>1.8653596945433239E-3</v>
      </c>
      <c r="I108">
        <v>0.03</v>
      </c>
      <c r="J108" s="17">
        <f t="shared" si="3"/>
        <v>-0.03</v>
      </c>
      <c r="L108" s="17">
        <v>0</v>
      </c>
      <c r="M108" s="18" cm="1">
        <f t="array" ref="M108">IF(AND(B108&lt;&gt;"", L108&lt;&gt;""), 1 + SUMPRODUCT((B$2:B$593=B108) * (L$2:L$593&gt;L108) * (A$2:A$593&lt;&gt;"ECOWAS")), "")</f>
        <v>15</v>
      </c>
      <c r="N108">
        <v>8.1735294631763086E-2</v>
      </c>
      <c r="O108">
        <v>0.27442221280252821</v>
      </c>
      <c r="AI108">
        <v>31</v>
      </c>
      <c r="AJ108" s="9" t="s">
        <v>114</v>
      </c>
      <c r="AK108" s="12" t="s">
        <v>115</v>
      </c>
    </row>
    <row r="109" spans="1:37" x14ac:dyDescent="0.35">
      <c r="A109" t="s">
        <v>17</v>
      </c>
      <c r="B109" t="s">
        <v>28</v>
      </c>
      <c r="C109">
        <v>6</v>
      </c>
      <c r="D109" t="str">
        <f>VLOOKUP(C109,AI:AK,2,0)</f>
        <v>HCD Index - Life expectancy at birth</v>
      </c>
      <c r="E109" t="str">
        <f t="shared" si="2"/>
        <v>Senegal|HCD Index - Life expectancy at birth</v>
      </c>
      <c r="F109">
        <f>VLOOKUP(C109,AI:AK,1,0)</f>
        <v>6</v>
      </c>
      <c r="G109" t="str">
        <f>VLOOKUP(C109,AI:AK,3,0)</f>
        <v># years</v>
      </c>
      <c r="H109">
        <v>0.45735228147121532</v>
      </c>
      <c r="I109">
        <v>0.48</v>
      </c>
      <c r="J109" s="17">
        <f t="shared" si="3"/>
        <v>-3.2381504571219577E-2</v>
      </c>
      <c r="L109" s="17">
        <v>0.44761849542878041</v>
      </c>
      <c r="M109" s="18" cm="1">
        <f t="array" ref="M109">IF(AND(B109&lt;&gt;"", L109&lt;&gt;""), 1 + SUMPRODUCT((B$2:B$593=B109) * (L$2:L$593&gt;L109) * (A$2:A$593&lt;&gt;"ECOWAS")), "")</f>
        <v>2</v>
      </c>
      <c r="N109">
        <v>0.55710457463284424</v>
      </c>
      <c r="O109">
        <v>0.79775785630747154</v>
      </c>
      <c r="AI109">
        <v>31</v>
      </c>
      <c r="AJ109" s="9" t="s">
        <v>114</v>
      </c>
      <c r="AK109" s="12" t="s">
        <v>115</v>
      </c>
    </row>
    <row r="110" spans="1:37" x14ac:dyDescent="0.35">
      <c r="A110" t="s">
        <v>18</v>
      </c>
      <c r="B110" t="s">
        <v>28</v>
      </c>
      <c r="C110">
        <v>6</v>
      </c>
      <c r="D110" t="str">
        <f>VLOOKUP(C110,AI:AK,2,0)</f>
        <v>HCD Index - Life expectancy at birth</v>
      </c>
      <c r="E110" t="str">
        <f t="shared" si="2"/>
        <v>Sierra Leone|HCD Index - Life expectancy at birth</v>
      </c>
      <c r="F110">
        <f>VLOOKUP(C110,AI:AK,1,0)</f>
        <v>6</v>
      </c>
      <c r="G110" t="str">
        <f>VLOOKUP(C110,AI:AK,3,0)</f>
        <v># years</v>
      </c>
      <c r="H110">
        <v>0</v>
      </c>
      <c r="I110">
        <v>0.03</v>
      </c>
      <c r="J110" s="17">
        <f t="shared" si="3"/>
        <v>0.17915769520452229</v>
      </c>
      <c r="L110" s="17">
        <v>0.20915769520452229</v>
      </c>
      <c r="M110" s="18" cm="1">
        <f t="array" ref="M110">IF(AND(B110&lt;&gt;"", L110&lt;&gt;""), 1 + SUMPRODUCT((B$2:B$593=B110) * (L$2:L$593&gt;L110) * (A$2:A$593&lt;&gt;"ECOWAS")), "")</f>
        <v>8</v>
      </c>
      <c r="N110">
        <v>7.9788510536449753E-2</v>
      </c>
      <c r="O110">
        <v>0.27227899162659591</v>
      </c>
      <c r="AI110">
        <v>31</v>
      </c>
      <c r="AJ110" s="9" t="s">
        <v>114</v>
      </c>
      <c r="AK110" s="12" t="s">
        <v>115</v>
      </c>
    </row>
    <row r="111" spans="1:37" x14ac:dyDescent="0.35">
      <c r="A111" t="s">
        <v>19</v>
      </c>
      <c r="B111" t="s">
        <v>28</v>
      </c>
      <c r="C111">
        <v>6</v>
      </c>
      <c r="D111" t="str">
        <f>VLOOKUP(C111,AI:AK,2,0)</f>
        <v>HCD Index - Life expectancy at birth</v>
      </c>
      <c r="E111" t="str">
        <f t="shared" si="2"/>
        <v>Gambia, The|HCD Index - Life expectancy at birth</v>
      </c>
      <c r="F111">
        <f>VLOOKUP(C111,AI:AK,1,0)</f>
        <v>6</v>
      </c>
      <c r="G111" t="str">
        <f>VLOOKUP(C111,AI:AK,3,0)</f>
        <v># years</v>
      </c>
      <c r="H111">
        <v>0.25589343446053542</v>
      </c>
      <c r="I111">
        <v>0.28000000000000003</v>
      </c>
      <c r="J111" s="17">
        <f t="shared" si="3"/>
        <v>-2.2988149287126447E-3</v>
      </c>
      <c r="L111" s="17">
        <v>0.27770118507128738</v>
      </c>
      <c r="M111" s="18" cm="1">
        <f t="array" ref="M111">IF(AND(B111&lt;&gt;"", L111&lt;&gt;""), 1 + SUMPRODUCT((B$2:B$593=B111) * (L$2:L$593&gt;L111) * (A$2:A$593&lt;&gt;"ECOWAS")), "")</f>
        <v>4</v>
      </c>
      <c r="N111">
        <v>0.34685189233899277</v>
      </c>
      <c r="O111">
        <v>0.56628996930677433</v>
      </c>
      <c r="AI111">
        <v>31</v>
      </c>
      <c r="AJ111" s="9" t="s">
        <v>114</v>
      </c>
      <c r="AK111" s="12" t="s">
        <v>115</v>
      </c>
    </row>
    <row r="112" spans="1:37" x14ac:dyDescent="0.35">
      <c r="A112" t="s">
        <v>20</v>
      </c>
      <c r="B112" t="s">
        <v>28</v>
      </c>
      <c r="C112">
        <v>6</v>
      </c>
      <c r="D112" t="str">
        <f>VLOOKUP(C112,AI:AK,2,0)</f>
        <v>HCD Index - Life expectancy at birth</v>
      </c>
      <c r="E112" t="str">
        <f t="shared" si="2"/>
        <v>Togo|HCD Index - Life expectancy at birth</v>
      </c>
      <c r="F112">
        <f>VLOOKUP(C112,AI:AK,1,0)</f>
        <v>6</v>
      </c>
      <c r="G112" t="str">
        <f>VLOOKUP(C112,AI:AK,3,0)</f>
        <v># years</v>
      </c>
      <c r="H112">
        <v>0.22363966956034059</v>
      </c>
      <c r="I112">
        <v>0.24</v>
      </c>
      <c r="J112" s="17">
        <f t="shared" si="3"/>
        <v>2.1964332375503715E-2</v>
      </c>
      <c r="L112" s="17">
        <v>0.26196433237550371</v>
      </c>
      <c r="M112" s="18" cm="1">
        <f t="array" ref="M112">IF(AND(B112&lt;&gt;"", L112&lt;&gt;""), 1 + SUMPRODUCT((B$2:B$593=B112) * (L$2:L$593&gt;L112) * (A$2:A$593&lt;&gt;"ECOWAS")), "")</f>
        <v>5</v>
      </c>
      <c r="N112">
        <v>0.31319022552730053</v>
      </c>
      <c r="O112">
        <v>0.52923172679201613</v>
      </c>
      <c r="AI112">
        <v>31</v>
      </c>
      <c r="AJ112" s="9" t="s">
        <v>114</v>
      </c>
      <c r="AK112" s="12" t="s">
        <v>115</v>
      </c>
    </row>
    <row r="113" spans="1:37" x14ac:dyDescent="0.35">
      <c r="A113" t="s">
        <v>21</v>
      </c>
      <c r="B113" t="s">
        <v>28</v>
      </c>
      <c r="C113">
        <v>6</v>
      </c>
      <c r="D113" t="str">
        <f>VLOOKUP(C113,AI:AK,2,0)</f>
        <v>HCD Index - Life expectancy at birth</v>
      </c>
      <c r="E113" t="str">
        <f t="shared" si="2"/>
        <v>ECOWAS|HCD Index - Life expectancy at birth</v>
      </c>
      <c r="F113">
        <f>VLOOKUP(C113,AI:AK,1,0)</f>
        <v>6</v>
      </c>
      <c r="G113" t="str">
        <f>VLOOKUP(C113,AI:AK,3,0)</f>
        <v># years</v>
      </c>
      <c r="H113">
        <v>0.2384178404252319</v>
      </c>
      <c r="I113">
        <v>0.26</v>
      </c>
      <c r="J113" s="17">
        <f t="shared" si="3"/>
        <v>-7.5071727886684148E-3</v>
      </c>
      <c r="L113" s="17">
        <v>0.25249282721133159</v>
      </c>
      <c r="M113" s="18"/>
      <c r="N113">
        <v>0.32861347503877769</v>
      </c>
      <c r="O113">
        <v>0.54621123419309991</v>
      </c>
      <c r="AI113">
        <v>31</v>
      </c>
      <c r="AJ113" s="9" t="s">
        <v>114</v>
      </c>
      <c r="AK113" s="12" t="s">
        <v>115</v>
      </c>
    </row>
    <row r="114" spans="1:37" x14ac:dyDescent="0.35">
      <c r="A114" t="s">
        <v>6</v>
      </c>
      <c r="B114" t="s">
        <v>29</v>
      </c>
      <c r="C114">
        <v>7</v>
      </c>
      <c r="D114" t="str">
        <f>VLOOKUP(C114,AI:AK,2,0)</f>
        <v>HCD Index - Government health exp.</v>
      </c>
      <c r="E114" t="str">
        <f t="shared" si="2"/>
        <v>Benin|HCD Index - Government health exp.</v>
      </c>
      <c r="F114">
        <f>VLOOKUP(C114,AI:AK,1,0)</f>
        <v>7</v>
      </c>
      <c r="G114" t="str">
        <f>VLOOKUP(C114,AI:AK,3,0)</f>
        <v>% of general government expenditure</v>
      </c>
      <c r="H114">
        <v>6.1789953737404382E-2</v>
      </c>
      <c r="I114">
        <v>0.02</v>
      </c>
      <c r="J114" s="17">
        <f t="shared" si="3"/>
        <v>9.0570501496816197E-2</v>
      </c>
      <c r="L114" s="17">
        <v>0.1105705014968162</v>
      </c>
      <c r="M114" s="18" cm="1">
        <f t="array" ref="M114">IF(AND(B114&lt;&gt;"", L114&lt;&gt;""), 1 + SUMPRODUCT((B$2:B$593=B114) * (L$2:L$593&gt;L114) * (A$2:A$593&lt;&gt;"ECOWAS")), "")</f>
        <v>12</v>
      </c>
      <c r="N114">
        <v>0.1011532186616579</v>
      </c>
      <c r="O114">
        <v>0.2332733868428262</v>
      </c>
      <c r="AI114">
        <v>24</v>
      </c>
      <c r="AJ114" s="9" t="s">
        <v>106</v>
      </c>
      <c r="AK114" s="12" t="s">
        <v>72</v>
      </c>
    </row>
    <row r="115" spans="1:37" x14ac:dyDescent="0.35">
      <c r="A115" t="s">
        <v>7</v>
      </c>
      <c r="B115" t="s">
        <v>29</v>
      </c>
      <c r="C115">
        <v>7</v>
      </c>
      <c r="D115" t="str">
        <f>VLOOKUP(C115,AI:AK,2,0)</f>
        <v>HCD Index - Government health exp.</v>
      </c>
      <c r="E115" t="str">
        <f t="shared" si="2"/>
        <v>Burkina Faso|HCD Index - Government health exp.</v>
      </c>
      <c r="F115">
        <f>VLOOKUP(C115,AI:AK,1,0)</f>
        <v>7</v>
      </c>
      <c r="G115" t="str">
        <f>VLOOKUP(C115,AI:AK,3,0)</f>
        <v>% of general government expenditure</v>
      </c>
      <c r="H115">
        <v>0.49224244502058417</v>
      </c>
      <c r="I115">
        <v>0.36</v>
      </c>
      <c r="J115" s="17">
        <f t="shared" si="3"/>
        <v>0.15756882529929483</v>
      </c>
      <c r="L115" s="17">
        <v>0.51756882529929482</v>
      </c>
      <c r="M115" s="18" cm="1">
        <f t="array" ref="M115">IF(AND(B115&lt;&gt;"", L115&lt;&gt;""), 1 + SUMPRODUCT((B$2:B$593=B115) * (L$2:L$593&gt;L115) * (A$2:A$593&lt;&gt;"ECOWAS")), "")</f>
        <v>1</v>
      </c>
      <c r="N115">
        <v>0.60879594988107233</v>
      </c>
      <c r="O115">
        <v>1</v>
      </c>
      <c r="AI115">
        <v>24</v>
      </c>
      <c r="AJ115" s="9" t="s">
        <v>106</v>
      </c>
      <c r="AK115" s="12" t="s">
        <v>72</v>
      </c>
    </row>
    <row r="116" spans="1:37" x14ac:dyDescent="0.35">
      <c r="A116" t="s">
        <v>8</v>
      </c>
      <c r="B116" t="s">
        <v>29</v>
      </c>
      <c r="C116">
        <v>7</v>
      </c>
      <c r="D116" t="str">
        <f>VLOOKUP(C116,AI:AK,2,0)</f>
        <v>HCD Index - Government health exp.</v>
      </c>
      <c r="E116" t="str">
        <f t="shared" si="2"/>
        <v>Cabo Verde|HCD Index - Government health exp.</v>
      </c>
      <c r="F116">
        <f>VLOOKUP(C116,AI:AK,1,0)</f>
        <v>7</v>
      </c>
      <c r="G116" t="str">
        <f>VLOOKUP(C116,AI:AK,3,0)</f>
        <v>% of general government expenditure</v>
      </c>
      <c r="H116">
        <v>0.45445047672906358</v>
      </c>
      <c r="I116">
        <v>0.45</v>
      </c>
      <c r="J116" s="17">
        <f t="shared" si="3"/>
        <v>4.4504767290635683E-3</v>
      </c>
      <c r="L116" s="17">
        <v>0.45445047672906358</v>
      </c>
      <c r="M116" s="18" cm="1">
        <f t="array" ref="M116">IF(AND(B116&lt;&gt;"", L116&lt;&gt;""), 1 + SUMPRODUCT((B$2:B$593=B116) * (L$2:L$593&gt;L116) * (A$2:A$593&lt;&gt;"ECOWAS")), "")</f>
        <v>2</v>
      </c>
      <c r="N116">
        <v>0.564226994211946</v>
      </c>
      <c r="O116">
        <v>0.93268453908508464</v>
      </c>
      <c r="AI116">
        <v>24</v>
      </c>
      <c r="AJ116" s="9" t="s">
        <v>106</v>
      </c>
      <c r="AK116" s="12" t="s">
        <v>72</v>
      </c>
    </row>
    <row r="117" spans="1:37" x14ac:dyDescent="0.35">
      <c r="A117" t="s">
        <v>9</v>
      </c>
      <c r="B117" t="s">
        <v>29</v>
      </c>
      <c r="C117">
        <v>7</v>
      </c>
      <c r="D117" t="str">
        <f>VLOOKUP(C117,AI:AK,2,0)</f>
        <v>HCD Index - Government health exp.</v>
      </c>
      <c r="E117" t="str">
        <f t="shared" si="2"/>
        <v>Cote d'Ivoire|HCD Index - Government health exp.</v>
      </c>
      <c r="F117">
        <f>VLOOKUP(C117,AI:AK,1,0)</f>
        <v>7</v>
      </c>
      <c r="G117" t="str">
        <f>VLOOKUP(C117,AI:AK,3,0)</f>
        <v>% of general government expenditure</v>
      </c>
      <c r="H117">
        <v>0.12598642913285929</v>
      </c>
      <c r="I117">
        <v>0.14000000000000001</v>
      </c>
      <c r="J117" s="17">
        <f t="shared" si="3"/>
        <v>9.4569649589411581E-2</v>
      </c>
      <c r="L117" s="17">
        <v>0.23456964958941159</v>
      </c>
      <c r="M117" s="18" cm="1">
        <f t="array" ref="M117">IF(AND(B117&lt;&gt;"", L117&lt;&gt;""), 1 + SUMPRODUCT((B$2:B$593=B117) * (L$2:L$593&gt;L117) * (A$2:A$593&lt;&gt;"ECOWAS")), "")</f>
        <v>5</v>
      </c>
      <c r="N117">
        <v>0.17686162961140331</v>
      </c>
      <c r="O117">
        <v>0.34762084017003692</v>
      </c>
      <c r="AI117">
        <v>24</v>
      </c>
      <c r="AJ117" s="9" t="s">
        <v>106</v>
      </c>
      <c r="AK117" s="12" t="s">
        <v>72</v>
      </c>
    </row>
    <row r="118" spans="1:37" x14ac:dyDescent="0.35">
      <c r="A118" t="s">
        <v>10</v>
      </c>
      <c r="B118" t="s">
        <v>29</v>
      </c>
      <c r="C118">
        <v>7</v>
      </c>
      <c r="D118" t="str">
        <f>VLOOKUP(C118,AI:AK,2,0)</f>
        <v>HCD Index - Government health exp.</v>
      </c>
      <c r="E118" t="str">
        <f t="shared" si="2"/>
        <v>Ghana|HCD Index - Government health exp.</v>
      </c>
      <c r="F118">
        <f>VLOOKUP(C118,AI:AK,1,0)</f>
        <v>7</v>
      </c>
      <c r="G118" t="str">
        <f>VLOOKUP(C118,AI:AK,3,0)</f>
        <v>% of general government expenditure</v>
      </c>
      <c r="H118">
        <v>0.22738497666345051</v>
      </c>
      <c r="I118">
        <v>0.22</v>
      </c>
      <c r="J118" s="17">
        <f t="shared" si="3"/>
        <v>2.587337139288251E-2</v>
      </c>
      <c r="L118" s="17">
        <v>0.24587337139288251</v>
      </c>
      <c r="M118" s="18" cm="1">
        <f t="array" ref="M118">IF(AND(B118&lt;&gt;"", L118&lt;&gt;""), 1 + SUMPRODUCT((B$2:B$593=B118) * (L$2:L$593&gt;L118) * (A$2:A$593&lt;&gt;"ECOWAS")), "")</f>
        <v>4</v>
      </c>
      <c r="N118">
        <v>0.29644331784061101</v>
      </c>
      <c r="O118">
        <v>0.52823302502562697</v>
      </c>
      <c r="AI118">
        <v>24</v>
      </c>
      <c r="AJ118" s="9" t="s">
        <v>106</v>
      </c>
      <c r="AK118" s="12" t="s">
        <v>72</v>
      </c>
    </row>
    <row r="119" spans="1:37" x14ac:dyDescent="0.35">
      <c r="A119" t="s">
        <v>11</v>
      </c>
      <c r="B119" t="s">
        <v>29</v>
      </c>
      <c r="C119">
        <v>7</v>
      </c>
      <c r="D119" t="str">
        <f>VLOOKUP(C119,AI:AK,2,0)</f>
        <v>HCD Index - Government health exp.</v>
      </c>
      <c r="E119" t="str">
        <f t="shared" si="2"/>
        <v>Guinea|HCD Index - Government health exp.</v>
      </c>
      <c r="F119">
        <f>VLOOKUP(C119,AI:AK,1,0)</f>
        <v>7</v>
      </c>
      <c r="G119" t="str">
        <f>VLOOKUP(C119,AI:AK,3,0)</f>
        <v>% of general government expenditure</v>
      </c>
      <c r="H119">
        <v>8.4580507260073129E-2</v>
      </c>
      <c r="I119">
        <v>0.08</v>
      </c>
      <c r="J119" s="17">
        <f t="shared" si="3"/>
        <v>0.1244617197879704</v>
      </c>
      <c r="L119" s="17">
        <v>0.2044617197879704</v>
      </c>
      <c r="M119" s="18" cm="1">
        <f t="array" ref="M119">IF(AND(B119&lt;&gt;"", L119&lt;&gt;""), 1 + SUMPRODUCT((B$2:B$593=B119) * (L$2:L$593&gt;L119) * (A$2:A$593&lt;&gt;"ECOWAS")), "")</f>
        <v>7</v>
      </c>
      <c r="N119">
        <v>0.1280306536179785</v>
      </c>
      <c r="O119">
        <v>0.27386816621632382</v>
      </c>
      <c r="AI119">
        <v>24</v>
      </c>
      <c r="AJ119" s="9" t="s">
        <v>106</v>
      </c>
      <c r="AK119" s="12" t="s">
        <v>72</v>
      </c>
    </row>
    <row r="120" spans="1:37" x14ac:dyDescent="0.35">
      <c r="A120" t="s">
        <v>12</v>
      </c>
      <c r="B120" t="s">
        <v>29</v>
      </c>
      <c r="C120">
        <v>7</v>
      </c>
      <c r="D120" t="str">
        <f>VLOOKUP(C120,AI:AK,2,0)</f>
        <v>HCD Index - Government health exp.</v>
      </c>
      <c r="E120" t="str">
        <f t="shared" si="2"/>
        <v>Guinea-Bissau|HCD Index - Government health exp.</v>
      </c>
      <c r="F120">
        <f>VLOOKUP(C120,AI:AK,1,0)</f>
        <v>7</v>
      </c>
      <c r="G120" t="str">
        <f>VLOOKUP(C120,AI:AK,3,0)</f>
        <v>% of general government expenditure</v>
      </c>
      <c r="H120">
        <v>0</v>
      </c>
      <c r="I120">
        <v>0.02</v>
      </c>
      <c r="J120" s="17">
        <f t="shared" si="3"/>
        <v>-1.5595431154459775E-2</v>
      </c>
      <c r="L120" s="17">
        <v>4.4045688455402257E-3</v>
      </c>
      <c r="M120" s="18" cm="1">
        <f t="array" ref="M120">IF(AND(B120&lt;&gt;"", L120&lt;&gt;""), 1 + SUMPRODUCT((B$2:B$593=B120) * (L$2:L$593&gt;L120) * (A$2:A$593&lt;&gt;"ECOWAS")), "")</f>
        <v>15</v>
      </c>
      <c r="N120">
        <v>2.8282875215226749E-2</v>
      </c>
      <c r="O120">
        <v>0.1232124558095534</v>
      </c>
      <c r="AI120">
        <v>24</v>
      </c>
      <c r="AJ120" s="9" t="s">
        <v>106</v>
      </c>
      <c r="AK120" s="12" t="s">
        <v>72</v>
      </c>
    </row>
    <row r="121" spans="1:37" x14ac:dyDescent="0.35">
      <c r="A121" t="s">
        <v>13</v>
      </c>
      <c r="B121" t="s">
        <v>29</v>
      </c>
      <c r="C121">
        <v>7</v>
      </c>
      <c r="D121" t="str">
        <f>VLOOKUP(C121,AI:AK,2,0)</f>
        <v>HCD Index - Government health exp.</v>
      </c>
      <c r="E121" t="str">
        <f t="shared" si="2"/>
        <v>Liberia|HCD Index - Government health exp.</v>
      </c>
      <c r="F121">
        <f>VLOOKUP(C121,AI:AK,1,0)</f>
        <v>7</v>
      </c>
      <c r="G121" t="str">
        <f>VLOOKUP(C121,AI:AK,3,0)</f>
        <v>% of general government expenditure</v>
      </c>
      <c r="H121">
        <v>7.2032999452181917E-2</v>
      </c>
      <c r="I121">
        <v>0.15</v>
      </c>
      <c r="J121" s="17">
        <f t="shared" si="3"/>
        <v>-4.1518650021922801E-2</v>
      </c>
      <c r="L121" s="17">
        <v>0.10848134997807719</v>
      </c>
      <c r="M121" s="18" cm="1">
        <f t="array" ref="M121">IF(AND(B121&lt;&gt;"", L121&lt;&gt;""), 1 + SUMPRODUCT((B$2:B$593=B121) * (L$2:L$593&gt;L121) * (A$2:A$593&lt;&gt;"ECOWAS")), "")</f>
        <v>13</v>
      </c>
      <c r="N121">
        <v>0.1132330830089506</v>
      </c>
      <c r="O121">
        <v>0.25151841018069521</v>
      </c>
      <c r="AI121">
        <v>24</v>
      </c>
      <c r="AJ121" s="9" t="s">
        <v>106</v>
      </c>
      <c r="AK121" s="12" t="s">
        <v>72</v>
      </c>
    </row>
    <row r="122" spans="1:37" x14ac:dyDescent="0.35">
      <c r="A122" t="s">
        <v>14</v>
      </c>
      <c r="B122" t="s">
        <v>29</v>
      </c>
      <c r="C122">
        <v>7</v>
      </c>
      <c r="D122" t="str">
        <f>VLOOKUP(C122,AI:AK,2,0)</f>
        <v>HCD Index - Government health exp.</v>
      </c>
      <c r="E122" t="str">
        <f t="shared" si="2"/>
        <v>Mali|HCD Index - Government health exp.</v>
      </c>
      <c r="F122">
        <f>VLOOKUP(C122,AI:AK,1,0)</f>
        <v>7</v>
      </c>
      <c r="G122" t="str">
        <f>VLOOKUP(C122,AI:AK,3,0)</f>
        <v>% of general government expenditure</v>
      </c>
      <c r="H122">
        <v>0.1621739658102703</v>
      </c>
      <c r="I122">
        <v>0.16</v>
      </c>
      <c r="J122" s="17">
        <f t="shared" si="3"/>
        <v>1.6202443553904405E-2</v>
      </c>
      <c r="L122" s="17">
        <v>0.17620244355390441</v>
      </c>
      <c r="M122" s="18" cm="1">
        <f t="array" ref="M122">IF(AND(B122&lt;&gt;"", L122&lt;&gt;""), 1 + SUMPRODUCT((B$2:B$593=B122) * (L$2:L$593&gt;L122) * (A$2:A$593&lt;&gt;"ECOWAS")), "")</f>
        <v>8</v>
      </c>
      <c r="N122">
        <v>0.21953844140139109</v>
      </c>
      <c r="O122">
        <v>0.4120784702152519</v>
      </c>
      <c r="AI122">
        <v>24</v>
      </c>
      <c r="AJ122" s="9" t="s">
        <v>106</v>
      </c>
      <c r="AK122" s="12" t="s">
        <v>72</v>
      </c>
    </row>
    <row r="123" spans="1:37" x14ac:dyDescent="0.35">
      <c r="A123" t="s">
        <v>15</v>
      </c>
      <c r="B123" t="s">
        <v>29</v>
      </c>
      <c r="C123">
        <v>7</v>
      </c>
      <c r="D123" t="str">
        <f>VLOOKUP(C123,AI:AK,2,0)</f>
        <v>HCD Index - Government health exp.</v>
      </c>
      <c r="E123" t="str">
        <f t="shared" si="2"/>
        <v>Niger|HCD Index - Government health exp.</v>
      </c>
      <c r="F123">
        <f>VLOOKUP(C123,AI:AK,1,0)</f>
        <v>7</v>
      </c>
      <c r="G123" t="str">
        <f>VLOOKUP(C123,AI:AK,3,0)</f>
        <v>% of general government expenditure</v>
      </c>
      <c r="H123">
        <v>0.17720522443112471</v>
      </c>
      <c r="I123">
        <v>0.33</v>
      </c>
      <c r="J123" s="17">
        <f t="shared" si="3"/>
        <v>0.1149238236572937</v>
      </c>
      <c r="L123" s="17">
        <v>0.44492382365729372</v>
      </c>
      <c r="M123" s="18" cm="1">
        <f t="array" ref="M123">IF(AND(B123&lt;&gt;"", L123&lt;&gt;""), 1 + SUMPRODUCT((B$2:B$593=B123) * (L$2:L$593&gt;L123) * (A$2:A$593&lt;&gt;"ECOWAS")), "")</f>
        <v>3</v>
      </c>
      <c r="N123">
        <v>0.23726515766968201</v>
      </c>
      <c r="O123">
        <v>0.43885230994725488</v>
      </c>
      <c r="AI123">
        <v>24</v>
      </c>
      <c r="AJ123" s="9" t="s">
        <v>106</v>
      </c>
      <c r="AK123" s="12" t="s">
        <v>72</v>
      </c>
    </row>
    <row r="124" spans="1:37" x14ac:dyDescent="0.35">
      <c r="A124" t="s">
        <v>16</v>
      </c>
      <c r="B124" t="s">
        <v>29</v>
      </c>
      <c r="C124">
        <v>7</v>
      </c>
      <c r="D124" t="str">
        <f>VLOOKUP(C124,AI:AK,2,0)</f>
        <v>HCD Index - Government health exp.</v>
      </c>
      <c r="E124" t="str">
        <f t="shared" si="2"/>
        <v>Nigeria|HCD Index - Government health exp.</v>
      </c>
      <c r="F124">
        <f>VLOOKUP(C124,AI:AK,1,0)</f>
        <v>7</v>
      </c>
      <c r="G124" t="str">
        <f>VLOOKUP(C124,AI:AK,3,0)</f>
        <v>% of general government expenditure</v>
      </c>
      <c r="H124">
        <v>0.13707819090336931</v>
      </c>
      <c r="I124">
        <v>0.1</v>
      </c>
      <c r="J124" s="17">
        <f t="shared" si="3"/>
        <v>-8.8728393584203841E-3</v>
      </c>
      <c r="L124" s="17">
        <v>9.1127160641579621E-2</v>
      </c>
      <c r="M124" s="18" cm="1">
        <f t="array" ref="M124">IF(AND(B124&lt;&gt;"", L124&lt;&gt;""), 1 + SUMPRODUCT((B$2:B$593=B124) * (L$2:L$593&gt;L124) * (A$2:A$593&lt;&gt;"ECOWAS")), "")</f>
        <v>14</v>
      </c>
      <c r="N124">
        <v>0.18994240473348881</v>
      </c>
      <c r="O124">
        <v>0.3673776056864772</v>
      </c>
      <c r="AI124">
        <v>24</v>
      </c>
      <c r="AJ124" s="9" t="s">
        <v>106</v>
      </c>
      <c r="AK124" s="12" t="s">
        <v>72</v>
      </c>
    </row>
    <row r="125" spans="1:37" x14ac:dyDescent="0.35">
      <c r="A125" t="s">
        <v>17</v>
      </c>
      <c r="B125" t="s">
        <v>29</v>
      </c>
      <c r="C125">
        <v>7</v>
      </c>
      <c r="D125" t="str">
        <f>VLOOKUP(C125,AI:AK,2,0)</f>
        <v>HCD Index - Government health exp.</v>
      </c>
      <c r="E125" t="str">
        <f t="shared" si="2"/>
        <v>Senegal|HCD Index - Government health exp.</v>
      </c>
      <c r="F125">
        <f>VLOOKUP(C125,AI:AK,1,0)</f>
        <v>7</v>
      </c>
      <c r="G125" t="str">
        <f>VLOOKUP(C125,AI:AK,3,0)</f>
        <v>% of general government expenditure</v>
      </c>
      <c r="H125">
        <v>0.1048158824116284</v>
      </c>
      <c r="I125">
        <v>0.09</v>
      </c>
      <c r="J125" s="17">
        <f t="shared" si="3"/>
        <v>0.1340518500538295</v>
      </c>
      <c r="L125" s="17">
        <v>0.22405185005382949</v>
      </c>
      <c r="M125" s="18" cm="1">
        <f t="array" ref="M125">IF(AND(B125&lt;&gt;"", L125&lt;&gt;""), 1 + SUMPRODUCT((B$2:B$593=B125) * (L$2:L$593&gt;L125) * (A$2:A$593&lt;&gt;"ECOWAS")), "")</f>
        <v>6</v>
      </c>
      <c r="N125">
        <v>0.15189470671838709</v>
      </c>
      <c r="O125">
        <v>0.30991163435764318</v>
      </c>
      <c r="AI125">
        <v>24</v>
      </c>
      <c r="AJ125" s="9" t="s">
        <v>106</v>
      </c>
      <c r="AK125" s="12" t="s">
        <v>72</v>
      </c>
    </row>
    <row r="126" spans="1:37" x14ac:dyDescent="0.35">
      <c r="A126" t="s">
        <v>18</v>
      </c>
      <c r="B126" t="s">
        <v>29</v>
      </c>
      <c r="C126">
        <v>7</v>
      </c>
      <c r="D126" t="str">
        <f>VLOOKUP(C126,AI:AK,2,0)</f>
        <v>HCD Index - Government health exp.</v>
      </c>
      <c r="E126" t="str">
        <f t="shared" si="2"/>
        <v>Sierra Leone|HCD Index - Government health exp.</v>
      </c>
      <c r="F126">
        <f>VLOOKUP(C126,AI:AK,1,0)</f>
        <v>7</v>
      </c>
      <c r="G126" t="str">
        <f>VLOOKUP(C126,AI:AK,3,0)</f>
        <v>% of general government expenditure</v>
      </c>
      <c r="H126">
        <v>0.3082698220177057</v>
      </c>
      <c r="I126">
        <v>0.27</v>
      </c>
      <c r="J126" s="17">
        <f t="shared" si="3"/>
        <v>-0.11623154297172442</v>
      </c>
      <c r="L126" s="17">
        <v>0.1537684570282756</v>
      </c>
      <c r="M126" s="18" cm="1">
        <f t="array" ref="M126">IF(AND(B126&lt;&gt;"", L126&lt;&gt;""), 1 + SUMPRODUCT((B$2:B$593=B126) * (L$2:L$593&gt;L126) * (A$2:A$593&lt;&gt;"ECOWAS")), "")</f>
        <v>11</v>
      </c>
      <c r="N126">
        <v>0.3918327153731756</v>
      </c>
      <c r="O126">
        <v>0.67230598264596342</v>
      </c>
      <c r="AI126">
        <v>24</v>
      </c>
      <c r="AJ126" s="9" t="s">
        <v>106</v>
      </c>
      <c r="AK126" s="12" t="s">
        <v>72</v>
      </c>
    </row>
    <row r="127" spans="1:37" x14ac:dyDescent="0.35">
      <c r="A127" t="s">
        <v>19</v>
      </c>
      <c r="B127" t="s">
        <v>29</v>
      </c>
      <c r="C127">
        <v>7</v>
      </c>
      <c r="D127" t="str">
        <f>VLOOKUP(C127,AI:AK,2,0)</f>
        <v>HCD Index - Government health exp.</v>
      </c>
      <c r="E127" t="str">
        <f t="shared" si="2"/>
        <v>Gambia, The|HCD Index - Government health exp.</v>
      </c>
      <c r="F127">
        <f>VLOOKUP(C127,AI:AK,1,0)</f>
        <v>7</v>
      </c>
      <c r="G127" t="str">
        <f>VLOOKUP(C127,AI:AK,3,0)</f>
        <v>% of general government expenditure</v>
      </c>
      <c r="H127">
        <v>0.20899567737722641</v>
      </c>
      <c r="I127">
        <v>0.1</v>
      </c>
      <c r="J127" s="17">
        <f t="shared" si="3"/>
        <v>6.5062173742802404E-2</v>
      </c>
      <c r="L127" s="17">
        <v>0.16506217374280241</v>
      </c>
      <c r="M127" s="18" cm="1">
        <f t="array" ref="M127">IF(AND(B127&lt;&gt;"", L127&lt;&gt;""), 1 + SUMPRODUCT((B$2:B$593=B127) * (L$2:L$593&gt;L127) * (A$2:A$593&lt;&gt;"ECOWAS")), "")</f>
        <v>9</v>
      </c>
      <c r="N127">
        <v>0.27475638535930091</v>
      </c>
      <c r="O127">
        <v>0.49547780709662992</v>
      </c>
      <c r="AI127">
        <v>24</v>
      </c>
      <c r="AJ127" s="9" t="s">
        <v>106</v>
      </c>
      <c r="AK127" s="12" t="s">
        <v>72</v>
      </c>
    </row>
    <row r="128" spans="1:37" x14ac:dyDescent="0.35">
      <c r="A128" t="s">
        <v>20</v>
      </c>
      <c r="B128" t="s">
        <v>29</v>
      </c>
      <c r="C128">
        <v>7</v>
      </c>
      <c r="D128" t="str">
        <f>VLOOKUP(C128,AI:AK,2,0)</f>
        <v>HCD Index - Government health exp.</v>
      </c>
      <c r="E128" t="str">
        <f t="shared" si="2"/>
        <v>Togo|HCD Index - Government health exp.</v>
      </c>
      <c r="F128">
        <f>VLOOKUP(C128,AI:AK,1,0)</f>
        <v>7</v>
      </c>
      <c r="G128" t="str">
        <f>VLOOKUP(C128,AI:AK,3,0)</f>
        <v>% of general government expenditure</v>
      </c>
      <c r="H128">
        <v>9.3184179242926851E-2</v>
      </c>
      <c r="I128">
        <v>0.09</v>
      </c>
      <c r="J128" s="17">
        <f t="shared" si="3"/>
        <v>6.9293903321948902E-2</v>
      </c>
      <c r="L128" s="17">
        <v>0.1592939033219489</v>
      </c>
      <c r="M128" s="18" cm="1">
        <f t="array" ref="M128">IF(AND(B128&lt;&gt;"", L128&lt;&gt;""), 1 + SUMPRODUCT((B$2:B$593=B128) * (L$2:L$593&gt;L128) * (A$2:A$593&lt;&gt;"ECOWAS")), "")</f>
        <v>10</v>
      </c>
      <c r="N128">
        <v>0.13817716602605401</v>
      </c>
      <c r="O128">
        <v>0.28919311940793863</v>
      </c>
      <c r="AI128">
        <v>24</v>
      </c>
      <c r="AJ128" s="9" t="s">
        <v>106</v>
      </c>
      <c r="AK128" s="12" t="s">
        <v>72</v>
      </c>
    </row>
    <row r="129" spans="1:37" x14ac:dyDescent="0.35">
      <c r="A129" t="s">
        <v>21</v>
      </c>
      <c r="B129" t="s">
        <v>29</v>
      </c>
      <c r="C129">
        <v>7</v>
      </c>
      <c r="D129" t="str">
        <f>VLOOKUP(C129,AI:AK,2,0)</f>
        <v>HCD Index - Government health exp.</v>
      </c>
      <c r="E129" t="str">
        <f t="shared" si="2"/>
        <v>ECOWAS|HCD Index - Government health exp.</v>
      </c>
      <c r="F129">
        <f>VLOOKUP(C129,AI:AK,1,0)</f>
        <v>7</v>
      </c>
      <c r="G129" t="str">
        <f>VLOOKUP(C129,AI:AK,3,0)</f>
        <v>% of general government expenditure</v>
      </c>
      <c r="H129">
        <v>0.1806793820126579</v>
      </c>
      <c r="I129">
        <v>0.17</v>
      </c>
      <c r="J129" s="17">
        <f t="shared" si="3"/>
        <v>4.9654018341245998E-2</v>
      </c>
      <c r="L129" s="17">
        <v>0.21965401834124601</v>
      </c>
      <c r="M129" s="18"/>
      <c r="N129">
        <v>0.2413623132886884</v>
      </c>
      <c r="O129">
        <v>0.44504051684582041</v>
      </c>
      <c r="AI129">
        <v>24</v>
      </c>
      <c r="AJ129" s="9" t="s">
        <v>106</v>
      </c>
      <c r="AK129" s="12" t="s">
        <v>72</v>
      </c>
    </row>
    <row r="130" spans="1:37" x14ac:dyDescent="0.35">
      <c r="A130" t="s">
        <v>6</v>
      </c>
      <c r="B130" t="s">
        <v>30</v>
      </c>
      <c r="C130">
        <v>8</v>
      </c>
      <c r="D130" t="str">
        <f>VLOOKUP(C130,AI:AK,2,0)</f>
        <v>HCD Index - Child Marriage</v>
      </c>
      <c r="E130" t="str">
        <f t="shared" si="2"/>
        <v>Benin|HCD Index - Child Marriage</v>
      </c>
      <c r="F130">
        <f>VLOOKUP(C130,AI:AK,1,0)</f>
        <v>8</v>
      </c>
      <c r="G130" t="str">
        <f>VLOOKUP(C130,AI:AK,3,0)</f>
        <v>% of women ages 20-24 married before 18</v>
      </c>
      <c r="I130">
        <v>0.52</v>
      </c>
      <c r="J130" s="17">
        <f t="shared" si="3"/>
        <v>-0.52</v>
      </c>
      <c r="M130" s="18" t="str" cm="1">
        <f t="array" ref="M130">IF(AND(B130&lt;&gt;"", L130&lt;&gt;""), 1 + SUMPRODUCT((B$2:B$593=B130) * (L$2:L$593&gt;L130) * (A$2:A$593&lt;&gt;"ECOWAS")), "")</f>
        <v/>
      </c>
      <c r="O130">
        <v>0.89353471144569141</v>
      </c>
      <c r="AI130">
        <v>30</v>
      </c>
      <c r="AJ130" s="9" t="s">
        <v>113</v>
      </c>
      <c r="AK130" s="12"/>
    </row>
    <row r="131" spans="1:37" x14ac:dyDescent="0.35">
      <c r="A131" t="s">
        <v>7</v>
      </c>
      <c r="B131" t="s">
        <v>30</v>
      </c>
      <c r="C131">
        <v>8</v>
      </c>
      <c r="D131" t="str">
        <f>VLOOKUP(C131,AI:AK,2,0)</f>
        <v>HCD Index - Child Marriage</v>
      </c>
      <c r="E131" t="str">
        <f t="shared" ref="E131:E194" si="4">A131&amp;"|"&amp;D131</f>
        <v>Burkina Faso|HCD Index - Child Marriage</v>
      </c>
      <c r="F131">
        <f>VLOOKUP(C131,AI:AK,1,0)</f>
        <v>8</v>
      </c>
      <c r="G131" t="str">
        <f>VLOOKUP(C131,AI:AK,3,0)</f>
        <v>% of women ages 20-24 married before 18</v>
      </c>
      <c r="J131" s="17">
        <f t="shared" ref="J131:J194" si="5">L131-I131</f>
        <v>0</v>
      </c>
      <c r="M131" s="18" t="str" cm="1">
        <f t="array" ref="M131">IF(AND(B131&lt;&gt;"", L131&lt;&gt;""), 1 + SUMPRODUCT((B$2:B$593=B131) * (L$2:L$593&gt;L131) * (A$2:A$593&lt;&gt;"ECOWAS")), "")</f>
        <v/>
      </c>
      <c r="O131">
        <v>0.89353471144569141</v>
      </c>
      <c r="AI131">
        <v>30</v>
      </c>
      <c r="AJ131" s="9" t="s">
        <v>113</v>
      </c>
      <c r="AK131" s="12"/>
    </row>
    <row r="132" spans="1:37" x14ac:dyDescent="0.35">
      <c r="A132" t="s">
        <v>8</v>
      </c>
      <c r="B132" t="s">
        <v>30</v>
      </c>
      <c r="C132">
        <v>8</v>
      </c>
      <c r="D132" t="str">
        <f>VLOOKUP(C132,AI:AK,2,0)</f>
        <v>HCD Index - Child Marriage</v>
      </c>
      <c r="E132" t="str">
        <f t="shared" si="4"/>
        <v>Cabo Verde|HCD Index - Child Marriage</v>
      </c>
      <c r="F132">
        <f>VLOOKUP(C132,AI:AK,1,0)</f>
        <v>8</v>
      </c>
      <c r="G132" t="str">
        <f>VLOOKUP(C132,AI:AK,3,0)</f>
        <v>% of women ages 20-24 married before 18</v>
      </c>
      <c r="J132" s="17">
        <f t="shared" si="5"/>
        <v>0</v>
      </c>
      <c r="M132" s="18" t="str" cm="1">
        <f t="array" ref="M132">IF(AND(B132&lt;&gt;"", L132&lt;&gt;""), 1 + SUMPRODUCT((B$2:B$593=B132) * (L$2:L$593&gt;L132) * (A$2:A$593&lt;&gt;"ECOWAS")), "")</f>
        <v/>
      </c>
      <c r="O132">
        <v>0.89353471144569141</v>
      </c>
      <c r="AI132">
        <v>30</v>
      </c>
      <c r="AJ132" s="9" t="s">
        <v>113</v>
      </c>
      <c r="AK132" s="12"/>
    </row>
    <row r="133" spans="1:37" x14ac:dyDescent="0.35">
      <c r="A133" t="s">
        <v>9</v>
      </c>
      <c r="B133" t="s">
        <v>30</v>
      </c>
      <c r="C133">
        <v>8</v>
      </c>
      <c r="D133" t="str">
        <f>VLOOKUP(C133,AI:AK,2,0)</f>
        <v>HCD Index - Child Marriage</v>
      </c>
      <c r="E133" t="str">
        <f t="shared" si="4"/>
        <v>Cote d'Ivoire|HCD Index - Child Marriage</v>
      </c>
      <c r="F133">
        <f>VLOOKUP(C133,AI:AK,1,0)</f>
        <v>8</v>
      </c>
      <c r="G133" t="str">
        <f>VLOOKUP(C133,AI:AK,3,0)</f>
        <v>% of women ages 20-24 married before 18</v>
      </c>
      <c r="H133">
        <v>0.61467855688163908</v>
      </c>
      <c r="J133" s="17">
        <f t="shared" si="5"/>
        <v>0</v>
      </c>
      <c r="M133" s="18" t="str" cm="1">
        <f t="array" ref="M133">IF(AND(B133&lt;&gt;"", L133&lt;&gt;""), 1 + SUMPRODUCT((B$2:B$593=B133) * (L$2:L$593&gt;L133) * (A$2:A$593&lt;&gt;"ECOWAS")), "")</f>
        <v/>
      </c>
      <c r="N133">
        <v>0.72583197568881475</v>
      </c>
      <c r="O133">
        <v>1</v>
      </c>
      <c r="AI133">
        <v>30</v>
      </c>
      <c r="AJ133" s="9" t="s">
        <v>113</v>
      </c>
      <c r="AK133" s="12"/>
    </row>
    <row r="134" spans="1:37" x14ac:dyDescent="0.35">
      <c r="A134" t="s">
        <v>10</v>
      </c>
      <c r="B134" t="s">
        <v>30</v>
      </c>
      <c r="C134">
        <v>8</v>
      </c>
      <c r="D134" t="str">
        <f>VLOOKUP(C134,AI:AK,2,0)</f>
        <v>HCD Index - Child Marriage</v>
      </c>
      <c r="E134" t="str">
        <f t="shared" si="4"/>
        <v>Ghana|HCD Index - Child Marriage</v>
      </c>
      <c r="F134">
        <f>VLOOKUP(C134,AI:AK,1,0)</f>
        <v>8</v>
      </c>
      <c r="G134" t="str">
        <f>VLOOKUP(C134,AI:AK,3,0)</f>
        <v>% of women ages 20-24 married before 18</v>
      </c>
      <c r="I134">
        <v>0.81</v>
      </c>
      <c r="J134" s="17">
        <f t="shared" si="5"/>
        <v>-0.81</v>
      </c>
      <c r="M134" s="18" t="str" cm="1">
        <f t="array" ref="M134">IF(AND(B134&lt;&gt;"", L134&lt;&gt;""), 1 + SUMPRODUCT((B$2:B$593=B134) * (L$2:L$593&gt;L134) * (A$2:A$593&lt;&gt;"ECOWAS")), "")</f>
        <v/>
      </c>
      <c r="O134">
        <v>0.89353471144569141</v>
      </c>
      <c r="AI134">
        <v>30</v>
      </c>
      <c r="AJ134" s="9" t="s">
        <v>113</v>
      </c>
      <c r="AK134" s="12"/>
    </row>
    <row r="135" spans="1:37" x14ac:dyDescent="0.35">
      <c r="A135" t="s">
        <v>11</v>
      </c>
      <c r="B135" t="s">
        <v>30</v>
      </c>
      <c r="C135">
        <v>8</v>
      </c>
      <c r="D135" t="str">
        <f>VLOOKUP(C135,AI:AK,2,0)</f>
        <v>HCD Index - Child Marriage</v>
      </c>
      <c r="E135" t="str">
        <f t="shared" si="4"/>
        <v>Guinea|HCD Index - Child Marriage</v>
      </c>
      <c r="F135">
        <f>VLOOKUP(C135,AI:AK,1,0)</f>
        <v>8</v>
      </c>
      <c r="G135" t="str">
        <f>VLOOKUP(C135,AI:AK,3,0)</f>
        <v>% of women ages 20-24 married before 18</v>
      </c>
      <c r="H135">
        <v>0</v>
      </c>
      <c r="I135">
        <v>0.12</v>
      </c>
      <c r="J135" s="17">
        <f t="shared" si="5"/>
        <v>-0.12</v>
      </c>
      <c r="M135" s="18" t="str" cm="1">
        <f t="array" ref="M135">IF(AND(B135&lt;&gt;"", L135&lt;&gt;""), 1 + SUMPRODUCT((B$2:B$593=B135) * (L$2:L$593&gt;L135) * (A$2:A$593&lt;&gt;"ECOWAS")), "")</f>
        <v/>
      </c>
      <c r="N135">
        <v>0.21077981640471821</v>
      </c>
      <c r="O135">
        <v>0.73068362546889187</v>
      </c>
      <c r="AI135">
        <v>30</v>
      </c>
      <c r="AJ135" s="9" t="s">
        <v>113</v>
      </c>
      <c r="AK135" s="12"/>
    </row>
    <row r="136" spans="1:37" x14ac:dyDescent="0.35">
      <c r="A136" t="s">
        <v>12</v>
      </c>
      <c r="B136" t="s">
        <v>30</v>
      </c>
      <c r="C136">
        <v>8</v>
      </c>
      <c r="D136" t="str">
        <f>VLOOKUP(C136,AI:AK,2,0)</f>
        <v>HCD Index - Child Marriage</v>
      </c>
      <c r="E136" t="str">
        <f t="shared" si="4"/>
        <v>Guinea-Bissau|HCD Index - Child Marriage</v>
      </c>
      <c r="F136">
        <f>VLOOKUP(C136,AI:AK,1,0)</f>
        <v>8</v>
      </c>
      <c r="G136" t="str">
        <f>VLOOKUP(C136,AI:AK,3,0)</f>
        <v>% of women ages 20-24 married before 18</v>
      </c>
      <c r="I136">
        <v>0.65</v>
      </c>
      <c r="J136" s="17">
        <f t="shared" si="5"/>
        <v>-2.3015206412480005E-3</v>
      </c>
      <c r="L136" s="17">
        <v>0.64769847935875202</v>
      </c>
      <c r="M136" s="18" cm="1">
        <f t="array" ref="M136">IF(AND(B136&lt;&gt;"", L136&lt;&gt;""), 1 + SUMPRODUCT((B$2:B$593=B136) * (L$2:L$593&gt;L136) * (A$2:A$593&lt;&gt;"ECOWAS")), "")</f>
        <v>3</v>
      </c>
      <c r="O136">
        <v>0.89353471144569141</v>
      </c>
      <c r="AI136">
        <v>30</v>
      </c>
      <c r="AJ136" s="9" t="s">
        <v>113</v>
      </c>
      <c r="AK136" s="12"/>
    </row>
    <row r="137" spans="1:37" x14ac:dyDescent="0.35">
      <c r="A137" t="s">
        <v>13</v>
      </c>
      <c r="B137" t="s">
        <v>30</v>
      </c>
      <c r="C137">
        <v>8</v>
      </c>
      <c r="D137" t="str">
        <f>VLOOKUP(C137,AI:AK,2,0)</f>
        <v>HCD Index - Child Marriage</v>
      </c>
      <c r="E137" t="str">
        <f t="shared" si="4"/>
        <v>Liberia|HCD Index - Child Marriage</v>
      </c>
      <c r="F137">
        <f>VLOOKUP(C137,AI:AK,1,0)</f>
        <v>8</v>
      </c>
      <c r="G137" t="str">
        <f>VLOOKUP(C137,AI:AK,3,0)</f>
        <v>% of women ages 20-24 married before 18</v>
      </c>
      <c r="I137">
        <v>0.67</v>
      </c>
      <c r="J137" s="17">
        <f t="shared" si="5"/>
        <v>-1.9815683476401835E-3</v>
      </c>
      <c r="L137" s="17">
        <v>0.66801843165235986</v>
      </c>
      <c r="M137" s="18" cm="1">
        <f t="array" ref="M137">IF(AND(B137&lt;&gt;"", L137&lt;&gt;""), 1 + SUMPRODUCT((B$2:B$593=B137) * (L$2:L$593&gt;L137) * (A$2:A$593&lt;&gt;"ECOWAS")), "")</f>
        <v>2</v>
      </c>
      <c r="O137">
        <v>0.89353471144569141</v>
      </c>
      <c r="AI137">
        <v>30</v>
      </c>
      <c r="AJ137" s="9" t="s">
        <v>113</v>
      </c>
      <c r="AK137" s="12"/>
    </row>
    <row r="138" spans="1:37" x14ac:dyDescent="0.35">
      <c r="A138" t="s">
        <v>14</v>
      </c>
      <c r="B138" t="s">
        <v>30</v>
      </c>
      <c r="C138">
        <v>8</v>
      </c>
      <c r="D138" t="str">
        <f>VLOOKUP(C138,AI:AK,2,0)</f>
        <v>HCD Index - Child Marriage</v>
      </c>
      <c r="E138" t="str">
        <f t="shared" si="4"/>
        <v>Mali|HCD Index - Child Marriage</v>
      </c>
      <c r="F138">
        <f>VLOOKUP(C138,AI:AK,1,0)</f>
        <v>8</v>
      </c>
      <c r="G138" t="str">
        <f>VLOOKUP(C138,AI:AK,3,0)</f>
        <v>% of women ages 20-24 married before 18</v>
      </c>
      <c r="I138">
        <v>0</v>
      </c>
      <c r="J138" s="17">
        <f t="shared" si="5"/>
        <v>0</v>
      </c>
      <c r="M138" s="18" t="str" cm="1">
        <f t="array" ref="M138">IF(AND(B138&lt;&gt;"", L138&lt;&gt;""), 1 + SUMPRODUCT((B$2:B$593=B138) * (L$2:L$593&gt;L138) * (A$2:A$593&lt;&gt;"ECOWAS")), "")</f>
        <v/>
      </c>
      <c r="O138">
        <v>0.89353471144569141</v>
      </c>
      <c r="AI138">
        <v>30</v>
      </c>
      <c r="AJ138" s="9" t="s">
        <v>113</v>
      </c>
      <c r="AK138" s="12"/>
    </row>
    <row r="139" spans="1:37" x14ac:dyDescent="0.35">
      <c r="A139" t="s">
        <v>15</v>
      </c>
      <c r="B139" t="s">
        <v>30</v>
      </c>
      <c r="C139">
        <v>8</v>
      </c>
      <c r="D139" t="str">
        <f>VLOOKUP(C139,AI:AK,2,0)</f>
        <v>HCD Index - Child Marriage</v>
      </c>
      <c r="E139" t="str">
        <f t="shared" si="4"/>
        <v>Niger|HCD Index - Child Marriage</v>
      </c>
      <c r="F139">
        <f>VLOOKUP(C139,AI:AK,1,0)</f>
        <v>8</v>
      </c>
      <c r="G139" t="str">
        <f>VLOOKUP(C139,AI:AK,3,0)</f>
        <v>% of women ages 20-24 married before 18</v>
      </c>
      <c r="J139" s="17">
        <f t="shared" si="5"/>
        <v>0</v>
      </c>
      <c r="M139" s="18" t="str" cm="1">
        <f t="array" ref="M139">IF(AND(B139&lt;&gt;"", L139&lt;&gt;""), 1 + SUMPRODUCT((B$2:B$593=B139) * (L$2:L$593&gt;L139) * (A$2:A$593&lt;&gt;"ECOWAS")), "")</f>
        <v/>
      </c>
      <c r="O139">
        <v>0.89353471144569141</v>
      </c>
      <c r="AI139">
        <v>30</v>
      </c>
      <c r="AJ139" s="9" t="s">
        <v>113</v>
      </c>
      <c r="AK139" s="12"/>
    </row>
    <row r="140" spans="1:37" x14ac:dyDescent="0.35">
      <c r="A140" t="s">
        <v>16</v>
      </c>
      <c r="B140" t="s">
        <v>30</v>
      </c>
      <c r="C140">
        <v>8</v>
      </c>
      <c r="D140" t="str">
        <f>VLOOKUP(C140,AI:AK,2,0)</f>
        <v>HCD Index - Child Marriage</v>
      </c>
      <c r="E140" t="str">
        <f t="shared" si="4"/>
        <v>Nigeria|HCD Index - Child Marriage</v>
      </c>
      <c r="F140">
        <f>VLOOKUP(C140,AI:AK,1,0)</f>
        <v>8</v>
      </c>
      <c r="G140" t="str">
        <f>VLOOKUP(C140,AI:AK,3,0)</f>
        <v>% of women ages 20-24 married before 18</v>
      </c>
      <c r="I140">
        <v>0.2</v>
      </c>
      <c r="J140" s="17">
        <f t="shared" si="5"/>
        <v>-0.2</v>
      </c>
      <c r="M140" s="18" t="str" cm="1">
        <f t="array" ref="M140">IF(AND(B140&lt;&gt;"", L140&lt;&gt;""), 1 + SUMPRODUCT((B$2:B$593=B140) * (L$2:L$593&gt;L140) * (A$2:A$593&lt;&gt;"ECOWAS")), "")</f>
        <v/>
      </c>
      <c r="O140">
        <v>0.89353471144569141</v>
      </c>
      <c r="AI140">
        <v>30</v>
      </c>
      <c r="AJ140" s="9" t="s">
        <v>113</v>
      </c>
      <c r="AK140" s="12"/>
    </row>
    <row r="141" spans="1:37" x14ac:dyDescent="0.35">
      <c r="A141" t="s">
        <v>17</v>
      </c>
      <c r="B141" t="s">
        <v>30</v>
      </c>
      <c r="C141">
        <v>8</v>
      </c>
      <c r="D141" t="str">
        <f>VLOOKUP(C141,AI:AK,2,0)</f>
        <v>HCD Index - Child Marriage</v>
      </c>
      <c r="E141" t="str">
        <f t="shared" si="4"/>
        <v>Senegal|HCD Index - Child Marriage</v>
      </c>
      <c r="F141">
        <f>VLOOKUP(C141,AI:AK,1,0)</f>
        <v>8</v>
      </c>
      <c r="G141" t="str">
        <f>VLOOKUP(C141,AI:AK,3,0)</f>
        <v>% of women ages 20-24 married before 18</v>
      </c>
      <c r="H141">
        <v>0.50037882523009469</v>
      </c>
      <c r="I141">
        <v>0.53</v>
      </c>
      <c r="J141" s="17">
        <f t="shared" si="5"/>
        <v>-4.2212344028954574E-3</v>
      </c>
      <c r="L141" s="17">
        <v>0.52577876559710457</v>
      </c>
      <c r="M141" s="18" cm="1">
        <f t="array" ref="M141">IF(AND(B141&lt;&gt;"", L141&lt;&gt;""), 1 + SUMPRODUCT((B$2:B$593=B141) * (L$2:L$593&gt;L141) * (A$2:A$593&lt;&gt;"ECOWAS")), "")</f>
        <v>5</v>
      </c>
      <c r="N141">
        <v>0.63005781383846626</v>
      </c>
      <c r="O141">
        <v>0.94992050886818247</v>
      </c>
      <c r="AI141">
        <v>30</v>
      </c>
      <c r="AJ141" s="9" t="s">
        <v>113</v>
      </c>
      <c r="AK141" s="12"/>
    </row>
    <row r="142" spans="1:37" x14ac:dyDescent="0.35">
      <c r="A142" t="s">
        <v>18</v>
      </c>
      <c r="B142" t="s">
        <v>30</v>
      </c>
      <c r="C142">
        <v>8</v>
      </c>
      <c r="D142" t="str">
        <f>VLOOKUP(C142,AI:AK,2,0)</f>
        <v>HCD Index - Child Marriage</v>
      </c>
      <c r="E142" t="str">
        <f t="shared" si="4"/>
        <v>Sierra Leone|HCD Index - Child Marriage</v>
      </c>
      <c r="F142">
        <f>VLOOKUP(C142,AI:AK,1,0)</f>
        <v>8</v>
      </c>
      <c r="G142" t="str">
        <f>VLOOKUP(C142,AI:AK,3,0)</f>
        <v>% of women ages 20-24 married before 18</v>
      </c>
      <c r="I142">
        <v>0.55000000000000004</v>
      </c>
      <c r="J142" s="17">
        <f t="shared" si="5"/>
        <v>-1.3612880725866194E-3</v>
      </c>
      <c r="L142" s="17">
        <v>0.54863871192741342</v>
      </c>
      <c r="M142" s="18" cm="1">
        <f t="array" ref="M142">IF(AND(B142&lt;&gt;"", L142&lt;&gt;""), 1 + SUMPRODUCT((B$2:B$593=B142) * (L$2:L$593&gt;L142) * (A$2:A$593&lt;&gt;"ECOWAS")), "")</f>
        <v>4</v>
      </c>
      <c r="O142">
        <v>0.89353471144569141</v>
      </c>
      <c r="AI142">
        <v>30</v>
      </c>
      <c r="AJ142" s="9" t="s">
        <v>113</v>
      </c>
      <c r="AK142" s="12"/>
    </row>
    <row r="143" spans="1:37" x14ac:dyDescent="0.35">
      <c r="A143" t="s">
        <v>19</v>
      </c>
      <c r="B143" t="s">
        <v>30</v>
      </c>
      <c r="C143">
        <v>8</v>
      </c>
      <c r="D143" t="str">
        <f>VLOOKUP(C143,AI:AK,2,0)</f>
        <v>HCD Index - Child Marriage</v>
      </c>
      <c r="E143" t="str">
        <f t="shared" si="4"/>
        <v>Gambia, The|HCD Index - Child Marriage</v>
      </c>
      <c r="F143">
        <f>VLOOKUP(C143,AI:AK,1,0)</f>
        <v>8</v>
      </c>
      <c r="G143" t="str">
        <f>VLOOKUP(C143,AI:AK,3,0)</f>
        <v>% of women ages 20-24 married before 18</v>
      </c>
      <c r="I143">
        <v>0.71</v>
      </c>
      <c r="J143" s="17">
        <f t="shared" si="5"/>
        <v>3.7383243129776034E-3</v>
      </c>
      <c r="L143" s="17">
        <v>0.71373832431297757</v>
      </c>
      <c r="M143" s="18" cm="1">
        <f t="array" ref="M143">IF(AND(B143&lt;&gt;"", L143&lt;&gt;""), 1 + SUMPRODUCT((B$2:B$593=B143) * (L$2:L$593&gt;L143) * (A$2:A$593&lt;&gt;"ECOWAS")), "")</f>
        <v>1</v>
      </c>
      <c r="O143">
        <v>0.89353471144569141</v>
      </c>
      <c r="AI143">
        <v>30</v>
      </c>
      <c r="AJ143" s="9" t="s">
        <v>113</v>
      </c>
      <c r="AK143" s="12"/>
    </row>
    <row r="144" spans="1:37" x14ac:dyDescent="0.35">
      <c r="A144" t="s">
        <v>20</v>
      </c>
      <c r="B144" t="s">
        <v>30</v>
      </c>
      <c r="C144">
        <v>8</v>
      </c>
      <c r="D144" t="str">
        <f>VLOOKUP(C144,AI:AK,2,0)</f>
        <v>HCD Index - Child Marriage</v>
      </c>
      <c r="E144" t="str">
        <f t="shared" si="4"/>
        <v>Togo|HCD Index - Child Marriage</v>
      </c>
      <c r="F144">
        <f>VLOOKUP(C144,AI:AK,1,0)</f>
        <v>8</v>
      </c>
      <c r="G144" t="str">
        <f>VLOOKUP(C144,AI:AK,3,0)</f>
        <v>% of women ages 20-24 married before 18</v>
      </c>
      <c r="I144">
        <v>0.67</v>
      </c>
      <c r="J144" s="17">
        <f t="shared" si="5"/>
        <v>-0.67</v>
      </c>
      <c r="M144" s="18" t="str" cm="1">
        <f t="array" ref="M144">IF(AND(B144&lt;&gt;"", L144&lt;&gt;""), 1 + SUMPRODUCT((B$2:B$593=B144) * (L$2:L$593&gt;L144) * (A$2:A$593&lt;&gt;"ECOWAS")), "")</f>
        <v/>
      </c>
      <c r="O144">
        <v>0.89353471144569141</v>
      </c>
      <c r="AI144">
        <v>30</v>
      </c>
      <c r="AJ144" s="9" t="s">
        <v>113</v>
      </c>
      <c r="AK144" s="12"/>
    </row>
    <row r="145" spans="1:37" x14ac:dyDescent="0.35">
      <c r="A145" t="s">
        <v>21</v>
      </c>
      <c r="B145" t="s">
        <v>30</v>
      </c>
      <c r="C145">
        <v>8</v>
      </c>
      <c r="D145" t="str">
        <f>VLOOKUP(C145,AI:AK,2,0)</f>
        <v>HCD Index - Child Marriage</v>
      </c>
      <c r="E145" t="str">
        <f t="shared" si="4"/>
        <v>ECOWAS|HCD Index - Child Marriage</v>
      </c>
      <c r="F145">
        <f>VLOOKUP(C145,AI:AK,1,0)</f>
        <v>8</v>
      </c>
      <c r="G145" t="str">
        <f>VLOOKUP(C145,AI:AK,3,0)</f>
        <v>% of women ages 20-24 married before 18</v>
      </c>
      <c r="H145">
        <v>0.37168579403724461</v>
      </c>
      <c r="I145">
        <v>0.48</v>
      </c>
      <c r="J145" s="17">
        <f t="shared" si="5"/>
        <v>0.14077454256972155</v>
      </c>
      <c r="L145" s="17">
        <v>0.62077454256972153</v>
      </c>
      <c r="M145" s="18"/>
      <c r="N145">
        <v>0.52222320197733307</v>
      </c>
      <c r="O145">
        <v>0.89353471144569108</v>
      </c>
      <c r="AI145">
        <v>30</v>
      </c>
      <c r="AJ145" s="9" t="s">
        <v>113</v>
      </c>
      <c r="AK145" s="12"/>
    </row>
    <row r="146" spans="1:37" x14ac:dyDescent="0.35">
      <c r="A146" t="s">
        <v>6</v>
      </c>
      <c r="B146" t="s">
        <v>31</v>
      </c>
      <c r="C146">
        <v>9</v>
      </c>
      <c r="D146" t="str">
        <f>VLOOKUP(C146,AI:AK,2,0)</f>
        <v>HCD Index - Education, skills and labor participation</v>
      </c>
      <c r="E146" t="str">
        <f t="shared" si="4"/>
        <v>Benin|HCD Index - Education, skills and labor participation</v>
      </c>
      <c r="F146">
        <f>VLOOKUP(C146,AI:AK,1,0)</f>
        <v>9</v>
      </c>
      <c r="G146" t="str">
        <f>VLOOKUP(C146,AI:AK,3,0)</f>
        <v>Scale 0-1</v>
      </c>
      <c r="H146">
        <v>0.25601137549751712</v>
      </c>
      <c r="I146">
        <v>0.21</v>
      </c>
      <c r="J146" s="17">
        <f t="shared" si="5"/>
        <v>-3.6245095277601946E-3</v>
      </c>
      <c r="L146" s="17">
        <v>0.2063754904722398</v>
      </c>
      <c r="M146" s="18" cm="1">
        <f t="array" ref="M146">IF(AND(B146&lt;&gt;"", L146&lt;&gt;""), 1 + SUMPRODUCT((B$2:B$593=B146) * (L$2:L$593&gt;L146) * (A$2:A$593&lt;&gt;"ECOWAS")), "")</f>
        <v>7</v>
      </c>
      <c r="N146">
        <v>0.3156955387852276</v>
      </c>
      <c r="O146">
        <v>0.46097800281506829</v>
      </c>
      <c r="AI146">
        <v>26</v>
      </c>
      <c r="AJ146" s="9" t="s">
        <v>108</v>
      </c>
      <c r="AK146" s="12" t="s">
        <v>72</v>
      </c>
    </row>
    <row r="147" spans="1:37" x14ac:dyDescent="0.35">
      <c r="A147" t="s">
        <v>7</v>
      </c>
      <c r="B147" t="s">
        <v>31</v>
      </c>
      <c r="C147">
        <v>9</v>
      </c>
      <c r="D147" t="str">
        <f>VLOOKUP(C147,AI:AK,2,0)</f>
        <v>HCD Index - Education, skills and labor participation</v>
      </c>
      <c r="E147" t="str">
        <f t="shared" si="4"/>
        <v>Burkina Faso|HCD Index - Education, skills and labor participation</v>
      </c>
      <c r="F147">
        <f>VLOOKUP(C147,AI:AK,1,0)</f>
        <v>9</v>
      </c>
      <c r="G147" t="str">
        <f>VLOOKUP(C147,AI:AK,3,0)</f>
        <v>Scale 0-1</v>
      </c>
      <c r="H147">
        <v>0.31102610418698268</v>
      </c>
      <c r="I147">
        <v>0.31</v>
      </c>
      <c r="J147" s="17">
        <f t="shared" si="5"/>
        <v>-0.1188717232734722</v>
      </c>
      <c r="L147" s="17">
        <v>0.1911282767265278</v>
      </c>
      <c r="M147" s="18" cm="1">
        <f t="array" ref="M147">IF(AND(B147&lt;&gt;"", L147&lt;&gt;""), 1 + SUMPRODUCT((B$2:B$593=B147) * (L$2:L$593&gt;L147) * (A$2:A$593&lt;&gt;"ECOWAS")), "")</f>
        <v>9</v>
      </c>
      <c r="N147">
        <v>0.36401479413378068</v>
      </c>
      <c r="O147">
        <v>0.45081649680957991</v>
      </c>
      <c r="AI147">
        <v>26</v>
      </c>
      <c r="AJ147" s="9" t="s">
        <v>108</v>
      </c>
      <c r="AK147" s="12" t="s">
        <v>72</v>
      </c>
    </row>
    <row r="148" spans="1:37" x14ac:dyDescent="0.35">
      <c r="A148" t="s">
        <v>8</v>
      </c>
      <c r="B148" t="s">
        <v>31</v>
      </c>
      <c r="C148">
        <v>9</v>
      </c>
      <c r="D148" t="str">
        <f>VLOOKUP(C148,AI:AK,2,0)</f>
        <v>HCD Index - Education, skills and labor participation</v>
      </c>
      <c r="E148" t="str">
        <f t="shared" si="4"/>
        <v>Cabo Verde|HCD Index - Education, skills and labor participation</v>
      </c>
      <c r="F148">
        <f>VLOOKUP(C148,AI:AK,1,0)</f>
        <v>9</v>
      </c>
      <c r="G148" t="str">
        <f>VLOOKUP(C148,AI:AK,3,0)</f>
        <v>Scale 0-1</v>
      </c>
      <c r="H148">
        <v>0.3412614521864642</v>
      </c>
      <c r="I148">
        <v>0.35</v>
      </c>
      <c r="J148" s="17">
        <f t="shared" si="5"/>
        <v>1.4767696378344408E-2</v>
      </c>
      <c r="L148" s="17">
        <v>0.36476769637834439</v>
      </c>
      <c r="M148" s="18" cm="1">
        <f t="array" ref="M148">IF(AND(B148&lt;&gt;"", L148&lt;&gt;""), 1 + SUMPRODUCT((B$2:B$593=B148) * (L$2:L$593&gt;L148) * (A$2:A$593&lt;&gt;"ECOWAS")), "")</f>
        <v>2</v>
      </c>
      <c r="N148">
        <v>0.3911050317024769</v>
      </c>
      <c r="O148">
        <v>0.50571216629280813</v>
      </c>
      <c r="AI148">
        <v>26</v>
      </c>
      <c r="AJ148" s="9" t="s">
        <v>108</v>
      </c>
      <c r="AK148" s="12" t="s">
        <v>72</v>
      </c>
    </row>
    <row r="149" spans="1:37" x14ac:dyDescent="0.35">
      <c r="A149" t="s">
        <v>9</v>
      </c>
      <c r="B149" t="s">
        <v>31</v>
      </c>
      <c r="C149">
        <v>9</v>
      </c>
      <c r="D149" t="str">
        <f>VLOOKUP(C149,AI:AK,2,0)</f>
        <v>HCD Index - Education, skills and labor participation</v>
      </c>
      <c r="E149" t="str">
        <f t="shared" si="4"/>
        <v>Cote d'Ivoire|HCD Index - Education, skills and labor participation</v>
      </c>
      <c r="F149">
        <f>VLOOKUP(C149,AI:AK,1,0)</f>
        <v>9</v>
      </c>
      <c r="G149" t="str">
        <f>VLOOKUP(C149,AI:AK,3,0)</f>
        <v>Scale 0-1</v>
      </c>
      <c r="H149">
        <v>0.25099455253097053</v>
      </c>
      <c r="I149">
        <v>0.27</v>
      </c>
      <c r="J149" s="17">
        <f t="shared" si="5"/>
        <v>-2.701111325774283E-2</v>
      </c>
      <c r="L149" s="17">
        <v>0.24298888674225719</v>
      </c>
      <c r="M149" s="18" cm="1">
        <f t="array" ref="M149">IF(AND(B149&lt;&gt;"", L149&lt;&gt;""), 1 + SUMPRODUCT((B$2:B$593=B149) * (L$2:L$593&gt;L149) * (A$2:A$593&lt;&gt;"ECOWAS")), "")</f>
        <v>4</v>
      </c>
      <c r="N149">
        <v>0.3127962458214063</v>
      </c>
      <c r="O149">
        <v>0.45611030910147582</v>
      </c>
      <c r="AI149">
        <v>26</v>
      </c>
      <c r="AJ149" s="9" t="s">
        <v>108</v>
      </c>
      <c r="AK149" s="12" t="s">
        <v>72</v>
      </c>
    </row>
    <row r="150" spans="1:37" x14ac:dyDescent="0.35">
      <c r="A150" t="s">
        <v>10</v>
      </c>
      <c r="B150" t="s">
        <v>31</v>
      </c>
      <c r="C150">
        <v>9</v>
      </c>
      <c r="D150" t="str">
        <f>VLOOKUP(C150,AI:AK,2,0)</f>
        <v>HCD Index - Education, skills and labor participation</v>
      </c>
      <c r="E150" t="str">
        <f t="shared" si="4"/>
        <v>Ghana|HCD Index - Education, skills and labor participation</v>
      </c>
      <c r="F150">
        <f>VLOOKUP(C150,AI:AK,1,0)</f>
        <v>9</v>
      </c>
      <c r="G150" t="str">
        <f>VLOOKUP(C150,AI:AK,3,0)</f>
        <v>Scale 0-1</v>
      </c>
      <c r="H150">
        <v>0.27198311265060482</v>
      </c>
      <c r="I150">
        <v>0.27</v>
      </c>
      <c r="J150" s="17">
        <f t="shared" si="5"/>
        <v>-6.9389287268684929E-2</v>
      </c>
      <c r="L150" s="17">
        <v>0.20061071273131509</v>
      </c>
      <c r="M150" s="18" cm="1">
        <f t="array" ref="M150">IF(AND(B150&lt;&gt;"", L150&lt;&gt;""), 1 + SUMPRODUCT((B$2:B$593=B150) * (L$2:L$593&gt;L150) * (A$2:A$593&lt;&gt;"ECOWAS")), "")</f>
        <v>8</v>
      </c>
      <c r="N150">
        <v>0.35242448242356939</v>
      </c>
      <c r="O150">
        <v>0.52474887067537535</v>
      </c>
      <c r="AI150">
        <v>26</v>
      </c>
      <c r="AJ150" s="9" t="s">
        <v>108</v>
      </c>
      <c r="AK150" s="12" t="s">
        <v>72</v>
      </c>
    </row>
    <row r="151" spans="1:37" x14ac:dyDescent="0.35">
      <c r="A151" t="s">
        <v>11</v>
      </c>
      <c r="B151" t="s">
        <v>31</v>
      </c>
      <c r="C151">
        <v>9</v>
      </c>
      <c r="D151" t="str">
        <f>VLOOKUP(C151,AI:AK,2,0)</f>
        <v>HCD Index - Education, skills and labor participation</v>
      </c>
      <c r="E151" t="str">
        <f t="shared" si="4"/>
        <v>Guinea|HCD Index - Education, skills and labor participation</v>
      </c>
      <c r="F151">
        <f>VLOOKUP(C151,AI:AK,1,0)</f>
        <v>9</v>
      </c>
      <c r="G151" t="str">
        <f>VLOOKUP(C151,AI:AK,3,0)</f>
        <v>Scale 0-1</v>
      </c>
      <c r="H151">
        <v>0.22741902521762089</v>
      </c>
      <c r="I151">
        <v>0.26</v>
      </c>
      <c r="J151" s="17">
        <f t="shared" si="5"/>
        <v>-2.2092483167989507E-2</v>
      </c>
      <c r="L151" s="17">
        <v>0.2379075168320105</v>
      </c>
      <c r="M151" s="18" cm="1">
        <f t="array" ref="M151">IF(AND(B151&lt;&gt;"", L151&lt;&gt;""), 1 + SUMPRODUCT((B$2:B$593=B151) * (L$2:L$593&gt;L151) * (A$2:A$593&lt;&gt;"ECOWAS")), "")</f>
        <v>6</v>
      </c>
      <c r="N151">
        <v>0.26014077732131619</v>
      </c>
      <c r="O151">
        <v>0.37728202675416028</v>
      </c>
      <c r="AI151">
        <v>26</v>
      </c>
      <c r="AJ151" s="9" t="s">
        <v>108</v>
      </c>
      <c r="AK151" s="12" t="s">
        <v>72</v>
      </c>
    </row>
    <row r="152" spans="1:37" x14ac:dyDescent="0.35">
      <c r="A152" t="s">
        <v>12</v>
      </c>
      <c r="B152" t="s">
        <v>31</v>
      </c>
      <c r="C152">
        <v>9</v>
      </c>
      <c r="D152" t="str">
        <f>VLOOKUP(C152,AI:AK,2,0)</f>
        <v>HCD Index - Education, skills and labor participation</v>
      </c>
      <c r="E152" t="str">
        <f t="shared" si="4"/>
        <v>Guinea-Bissau|HCD Index - Education, skills and labor participation</v>
      </c>
      <c r="F152">
        <f>VLOOKUP(C152,AI:AK,1,0)</f>
        <v>9</v>
      </c>
      <c r="G152" t="str">
        <f>VLOOKUP(C152,AI:AK,3,0)</f>
        <v>Scale 0-1</v>
      </c>
      <c r="H152">
        <v>0.1177307448692262</v>
      </c>
      <c r="I152">
        <v>0.16</v>
      </c>
      <c r="J152" s="17">
        <f t="shared" si="5"/>
        <v>1.4155144885032306E-2</v>
      </c>
      <c r="L152" s="17">
        <v>0.17415514488503231</v>
      </c>
      <c r="M152" s="18" cm="1">
        <f t="array" ref="M152">IF(AND(B152&lt;&gt;"", L152&lt;&gt;""), 1 + SUMPRODUCT((B$2:B$593=B152) * (L$2:L$593&gt;L152) * (A$2:A$593&lt;&gt;"ECOWAS")), "")</f>
        <v>11</v>
      </c>
      <c r="N152">
        <v>0.1518979695826802</v>
      </c>
      <c r="O152">
        <v>0.35367026479238872</v>
      </c>
      <c r="AI152">
        <v>26</v>
      </c>
      <c r="AJ152" s="9" t="s">
        <v>108</v>
      </c>
      <c r="AK152" s="12" t="s">
        <v>72</v>
      </c>
    </row>
    <row r="153" spans="1:37" x14ac:dyDescent="0.35">
      <c r="A153" t="s">
        <v>13</v>
      </c>
      <c r="B153" t="s">
        <v>31</v>
      </c>
      <c r="C153">
        <v>9</v>
      </c>
      <c r="D153" t="str">
        <f>VLOOKUP(C153,AI:AK,2,0)</f>
        <v>HCD Index - Education, skills and labor participation</v>
      </c>
      <c r="E153" t="str">
        <f t="shared" si="4"/>
        <v>Liberia|HCD Index - Education, skills and labor participation</v>
      </c>
      <c r="F153">
        <f>VLOOKUP(C153,AI:AK,1,0)</f>
        <v>9</v>
      </c>
      <c r="G153" t="str">
        <f>VLOOKUP(C153,AI:AK,3,0)</f>
        <v>Scale 0-1</v>
      </c>
      <c r="H153">
        <v>0.24189593133232271</v>
      </c>
      <c r="I153">
        <v>0.18</v>
      </c>
      <c r="J153" s="17">
        <f t="shared" si="5"/>
        <v>2.9908471201724185E-3</v>
      </c>
      <c r="L153" s="17">
        <v>0.18299084712017241</v>
      </c>
      <c r="M153" s="18" cm="1">
        <f t="array" ref="M153">IF(AND(B153&lt;&gt;"", L153&lt;&gt;""), 1 + SUMPRODUCT((B$2:B$593=B153) * (L$2:L$593&gt;L153) * (A$2:A$593&lt;&gt;"ECOWAS")), "")</f>
        <v>10</v>
      </c>
      <c r="N153">
        <v>0.28793546580781099</v>
      </c>
      <c r="O153">
        <v>0.39952649925551598</v>
      </c>
      <c r="AI153">
        <v>26</v>
      </c>
      <c r="AJ153" s="9" t="s">
        <v>108</v>
      </c>
      <c r="AK153" s="12" t="s">
        <v>72</v>
      </c>
    </row>
    <row r="154" spans="1:37" x14ac:dyDescent="0.35">
      <c r="A154" t="s">
        <v>14</v>
      </c>
      <c r="B154" t="s">
        <v>31</v>
      </c>
      <c r="C154">
        <v>9</v>
      </c>
      <c r="D154" t="str">
        <f>VLOOKUP(C154,AI:AK,2,0)</f>
        <v>HCD Index - Education, skills and labor participation</v>
      </c>
      <c r="E154" t="str">
        <f t="shared" si="4"/>
        <v>Mali|HCD Index - Education, skills and labor participation</v>
      </c>
      <c r="F154">
        <f>VLOOKUP(C154,AI:AK,1,0)</f>
        <v>9</v>
      </c>
      <c r="G154" t="str">
        <f>VLOOKUP(C154,AI:AK,3,0)</f>
        <v>Scale 0-1</v>
      </c>
      <c r="H154">
        <v>0.103333326012454</v>
      </c>
      <c r="I154">
        <v>0.09</v>
      </c>
      <c r="J154" s="17">
        <f t="shared" si="5"/>
        <v>2.7875822051328103E-2</v>
      </c>
      <c r="L154" s="17">
        <v>0.1178758220513281</v>
      </c>
      <c r="M154" s="18" cm="1">
        <f t="array" ref="M154">IF(AND(B154&lt;&gt;"", L154&lt;&gt;""), 1 + SUMPRODUCT((B$2:B$593=B154) * (L$2:L$593&gt;L154) * (A$2:A$593&lt;&gt;"ECOWAS")), "")</f>
        <v>15</v>
      </c>
      <c r="N154">
        <v>0.14932147107982491</v>
      </c>
      <c r="O154">
        <v>0.29433843157186651</v>
      </c>
      <c r="AI154">
        <v>26</v>
      </c>
      <c r="AJ154" s="9" t="s">
        <v>108</v>
      </c>
      <c r="AK154" s="12" t="s">
        <v>72</v>
      </c>
    </row>
    <row r="155" spans="1:37" x14ac:dyDescent="0.35">
      <c r="A155" t="s">
        <v>15</v>
      </c>
      <c r="B155" t="s">
        <v>31</v>
      </c>
      <c r="C155">
        <v>9</v>
      </c>
      <c r="D155" t="str">
        <f>VLOOKUP(C155,AI:AK,2,0)</f>
        <v>HCD Index - Education, skills and labor participation</v>
      </c>
      <c r="E155" t="str">
        <f t="shared" si="4"/>
        <v>Niger|HCD Index - Education, skills and labor participation</v>
      </c>
      <c r="F155">
        <f>VLOOKUP(C155,AI:AK,1,0)</f>
        <v>9</v>
      </c>
      <c r="G155" t="str">
        <f>VLOOKUP(C155,AI:AK,3,0)</f>
        <v>Scale 0-1</v>
      </c>
      <c r="H155">
        <v>6.9189449915194157E-2</v>
      </c>
      <c r="I155">
        <v>0.1</v>
      </c>
      <c r="J155" s="17">
        <f t="shared" si="5"/>
        <v>2.8911217042103587E-2</v>
      </c>
      <c r="L155" s="17">
        <v>0.12891121704210359</v>
      </c>
      <c r="M155" s="18" cm="1">
        <f t="array" ref="M155">IF(AND(B155&lt;&gt;"", L155&lt;&gt;""), 1 + SUMPRODUCT((B$2:B$593=B155) * (L$2:L$593&gt;L155) * (A$2:A$593&lt;&gt;"ECOWAS")), "")</f>
        <v>14</v>
      </c>
      <c r="N155">
        <v>0.1124594111801894</v>
      </c>
      <c r="O155">
        <v>0.23357517032785141</v>
      </c>
      <c r="AI155">
        <v>26</v>
      </c>
      <c r="AJ155" s="9" t="s">
        <v>108</v>
      </c>
      <c r="AK155" s="12" t="s">
        <v>72</v>
      </c>
    </row>
    <row r="156" spans="1:37" x14ac:dyDescent="0.35">
      <c r="A156" t="s">
        <v>16</v>
      </c>
      <c r="B156" t="s">
        <v>31</v>
      </c>
      <c r="C156">
        <v>9</v>
      </c>
      <c r="D156" t="str">
        <f>VLOOKUP(C156,AI:AK,2,0)</f>
        <v>HCD Index - Education, skills and labor participation</v>
      </c>
      <c r="E156" t="str">
        <f t="shared" si="4"/>
        <v>Nigeria|HCD Index - Education, skills and labor participation</v>
      </c>
      <c r="F156">
        <f>VLOOKUP(C156,AI:AK,1,0)</f>
        <v>9</v>
      </c>
      <c r="G156" t="str">
        <f>VLOOKUP(C156,AI:AK,3,0)</f>
        <v>Scale 0-1</v>
      </c>
      <c r="H156">
        <v>0.36857111509592322</v>
      </c>
      <c r="I156">
        <v>0.17</v>
      </c>
      <c r="J156" s="17">
        <f t="shared" si="5"/>
        <v>0.19070668101000479</v>
      </c>
      <c r="L156" s="17">
        <v>0.3607066810100048</v>
      </c>
      <c r="M156" s="18" cm="1">
        <f t="array" ref="M156">IF(AND(B156&lt;&gt;"", L156&lt;&gt;""), 1 + SUMPRODUCT((B$2:B$593=B156) * (L$2:L$593&gt;L156) * (A$2:A$593&lt;&gt;"ECOWAS")), "")</f>
        <v>3</v>
      </c>
      <c r="N156">
        <v>0.45156894687921001</v>
      </c>
      <c r="O156">
        <v>0.6516867239960602</v>
      </c>
      <c r="AI156">
        <v>26</v>
      </c>
      <c r="AJ156" s="9" t="s">
        <v>108</v>
      </c>
      <c r="AK156" s="12" t="s">
        <v>72</v>
      </c>
    </row>
    <row r="157" spans="1:37" x14ac:dyDescent="0.35">
      <c r="A157" t="s">
        <v>17</v>
      </c>
      <c r="B157" t="s">
        <v>31</v>
      </c>
      <c r="C157">
        <v>9</v>
      </c>
      <c r="D157" t="str">
        <f>VLOOKUP(C157,AI:AK,2,0)</f>
        <v>HCD Index - Education, skills and labor participation</v>
      </c>
      <c r="E157" t="str">
        <f t="shared" si="4"/>
        <v>Senegal|HCD Index - Education, skills and labor participation</v>
      </c>
      <c r="F157">
        <f>VLOOKUP(C157,AI:AK,1,0)</f>
        <v>9</v>
      </c>
      <c r="G157" t="str">
        <f>VLOOKUP(C157,AI:AK,3,0)</f>
        <v>Scale 0-1</v>
      </c>
      <c r="H157">
        <v>0.2174866850514586</v>
      </c>
      <c r="I157">
        <v>0.25</v>
      </c>
      <c r="J157" s="17">
        <f t="shared" si="5"/>
        <v>-1.0404729830514686E-2</v>
      </c>
      <c r="L157" s="17">
        <v>0.23959527016948531</v>
      </c>
      <c r="M157" s="18" cm="1">
        <f t="array" ref="M157">IF(AND(B157&lt;&gt;"", L157&lt;&gt;""), 1 + SUMPRODUCT((B$2:B$593=B157) * (L$2:L$593&gt;L157) * (A$2:A$593&lt;&gt;"ECOWAS")), "")</f>
        <v>5</v>
      </c>
      <c r="N157">
        <v>0.28489459606414558</v>
      </c>
      <c r="O157">
        <v>0.48035842966116982</v>
      </c>
      <c r="AI157">
        <v>26</v>
      </c>
      <c r="AJ157" s="9" t="s">
        <v>108</v>
      </c>
      <c r="AK157" s="12" t="s">
        <v>72</v>
      </c>
    </row>
    <row r="158" spans="1:37" x14ac:dyDescent="0.35">
      <c r="A158" t="s">
        <v>18</v>
      </c>
      <c r="B158" t="s">
        <v>31</v>
      </c>
      <c r="C158">
        <v>9</v>
      </c>
      <c r="D158" t="str">
        <f>VLOOKUP(C158,AI:AK,2,0)</f>
        <v>HCD Index - Education, skills and labor participation</v>
      </c>
      <c r="E158" t="str">
        <f t="shared" si="4"/>
        <v>Sierra Leone|HCD Index - Education, skills and labor participation</v>
      </c>
      <c r="F158">
        <f>VLOOKUP(C158,AI:AK,1,0)</f>
        <v>9</v>
      </c>
      <c r="G158" t="str">
        <f>VLOOKUP(C158,AI:AK,3,0)</f>
        <v>Scale 0-1</v>
      </c>
      <c r="H158">
        <v>0.32061099864196779</v>
      </c>
      <c r="I158">
        <v>0.33</v>
      </c>
      <c r="J158" s="17">
        <f t="shared" si="5"/>
        <v>-0.16418085727815332</v>
      </c>
      <c r="L158" s="17">
        <v>0.1658191427218467</v>
      </c>
      <c r="M158" s="18" cm="1">
        <f t="array" ref="M158">IF(AND(B158&lt;&gt;"", L158&lt;&gt;""), 1 + SUMPRODUCT((B$2:B$593=B158) * (L$2:L$593&gt;L158) * (A$2:A$593&lt;&gt;"ECOWAS")), "")</f>
        <v>12</v>
      </c>
      <c r="N158">
        <v>0.35237956726526087</v>
      </c>
      <c r="O158">
        <v>0.47824905774071691</v>
      </c>
      <c r="AI158">
        <v>26</v>
      </c>
      <c r="AJ158" s="9" t="s">
        <v>108</v>
      </c>
      <c r="AK158" s="12" t="s">
        <v>72</v>
      </c>
    </row>
    <row r="159" spans="1:37" x14ac:dyDescent="0.35">
      <c r="A159" t="s">
        <v>19</v>
      </c>
      <c r="B159" t="s">
        <v>31</v>
      </c>
      <c r="C159">
        <v>9</v>
      </c>
      <c r="D159" t="str">
        <f>VLOOKUP(C159,AI:AK,2,0)</f>
        <v>HCD Index - Education, skills and labor participation</v>
      </c>
      <c r="E159" t="str">
        <f t="shared" si="4"/>
        <v>Gambia, The|HCD Index - Education, skills and labor participation</v>
      </c>
      <c r="F159">
        <f>VLOOKUP(C159,AI:AK,1,0)</f>
        <v>9</v>
      </c>
      <c r="G159" t="str">
        <f>VLOOKUP(C159,AI:AK,3,0)</f>
        <v>Scale 0-1</v>
      </c>
      <c r="H159">
        <v>0.15852194757280691</v>
      </c>
      <c r="I159">
        <v>0.19</v>
      </c>
      <c r="J159" s="17">
        <f t="shared" si="5"/>
        <v>-2.9310616398136813E-2</v>
      </c>
      <c r="L159" s="17">
        <v>0.16068938360186319</v>
      </c>
      <c r="M159" s="18" cm="1">
        <f t="array" ref="M159">IF(AND(B159&lt;&gt;"", L159&lt;&gt;""), 1 + SUMPRODUCT((B$2:B$593=B159) * (L$2:L$593&gt;L159) * (A$2:A$593&lt;&gt;"ECOWAS")), "")</f>
        <v>13</v>
      </c>
      <c r="N159">
        <v>0.21290057641259169</v>
      </c>
      <c r="O159">
        <v>0.34484939941272719</v>
      </c>
      <c r="AI159">
        <v>26</v>
      </c>
      <c r="AJ159" s="9" t="s">
        <v>108</v>
      </c>
      <c r="AK159" s="12" t="s">
        <v>72</v>
      </c>
    </row>
    <row r="160" spans="1:37" x14ac:dyDescent="0.35">
      <c r="A160" t="s">
        <v>20</v>
      </c>
      <c r="B160" t="s">
        <v>31</v>
      </c>
      <c r="C160">
        <v>9</v>
      </c>
      <c r="D160" t="str">
        <f>VLOOKUP(C160,AI:AK,2,0)</f>
        <v>HCD Index - Education, skills and labor participation</v>
      </c>
      <c r="E160" t="str">
        <f t="shared" si="4"/>
        <v>Togo|HCD Index - Education, skills and labor participation</v>
      </c>
      <c r="F160">
        <f>VLOOKUP(C160,AI:AK,1,0)</f>
        <v>9</v>
      </c>
      <c r="G160" t="str">
        <f>VLOOKUP(C160,AI:AK,3,0)</f>
        <v>Scale 0-1</v>
      </c>
      <c r="H160">
        <v>0.36773765791831642</v>
      </c>
      <c r="I160">
        <v>0.41</v>
      </c>
      <c r="J160" s="17">
        <f t="shared" si="5"/>
        <v>-3.7344302178628663E-2</v>
      </c>
      <c r="L160" s="17">
        <v>0.37265569782137131</v>
      </c>
      <c r="M160" s="18" cm="1">
        <f t="array" ref="M160">IF(AND(B160&lt;&gt;"", L160&lt;&gt;""), 1 + SUMPRODUCT((B$2:B$593=B160) * (L$2:L$593&gt;L160) * (A$2:A$593&lt;&gt;"ECOWAS")), "")</f>
        <v>1</v>
      </c>
      <c r="N160">
        <v>0.41391648929871577</v>
      </c>
      <c r="O160">
        <v>0.50780369828604988</v>
      </c>
      <c r="AI160">
        <v>26</v>
      </c>
      <c r="AJ160" s="9" t="s">
        <v>108</v>
      </c>
      <c r="AK160" s="12" t="s">
        <v>72</v>
      </c>
    </row>
    <row r="161" spans="1:37" x14ac:dyDescent="0.35">
      <c r="A161" t="s">
        <v>21</v>
      </c>
      <c r="B161" t="s">
        <v>31</v>
      </c>
      <c r="C161">
        <v>9</v>
      </c>
      <c r="D161" t="str">
        <f>VLOOKUP(C161,AI:AK,2,0)</f>
        <v>HCD Index - Education, skills and labor participation</v>
      </c>
      <c r="E161" t="str">
        <f t="shared" si="4"/>
        <v>ECOWAS|HCD Index - Education, skills and labor participation</v>
      </c>
      <c r="F161">
        <f>VLOOKUP(C161,AI:AK,1,0)</f>
        <v>9</v>
      </c>
      <c r="G161" t="str">
        <f>VLOOKUP(C161,AI:AK,3,0)</f>
        <v>Scale 0-1</v>
      </c>
      <c r="H161">
        <v>0.24158489857865539</v>
      </c>
      <c r="I161">
        <v>0.24</v>
      </c>
      <c r="J161" s="17">
        <f t="shared" si="5"/>
        <v>-1.6854814246273192E-2</v>
      </c>
      <c r="L161" s="17">
        <v>0.2231451857537268</v>
      </c>
      <c r="M161" s="18"/>
      <c r="N161">
        <v>0.2942300909172138</v>
      </c>
      <c r="O161">
        <v>0.43464703649952091</v>
      </c>
      <c r="AI161">
        <v>26</v>
      </c>
      <c r="AJ161" s="9" t="s">
        <v>108</v>
      </c>
      <c r="AK161" s="12" t="s">
        <v>72</v>
      </c>
    </row>
    <row r="162" spans="1:37" x14ac:dyDescent="0.35">
      <c r="A162" t="s">
        <v>6</v>
      </c>
      <c r="B162" t="s">
        <v>32</v>
      </c>
      <c r="C162">
        <v>10</v>
      </c>
      <c r="D162" t="str">
        <f>VLOOKUP(C162,AI:AK,2,0)</f>
        <v>HCD Index - Government Education exp.</v>
      </c>
      <c r="E162" t="str">
        <f t="shared" si="4"/>
        <v>Benin|HCD Index - Government Education exp.</v>
      </c>
      <c r="F162">
        <f>VLOOKUP(C162,AI:AK,1,0)</f>
        <v>10</v>
      </c>
      <c r="G162" t="str">
        <f>VLOOKUP(C162,AI:AK,3,0)</f>
        <v>%GDP</v>
      </c>
      <c r="H162">
        <v>0.26883243540086887</v>
      </c>
      <c r="I162">
        <v>0.17</v>
      </c>
      <c r="J162" s="17">
        <f t="shared" si="5"/>
        <v>3.3483042173625882E-2</v>
      </c>
      <c r="L162" s="17">
        <v>0.20348304217362589</v>
      </c>
      <c r="M162" s="18" cm="1">
        <f t="array" ref="M162">IF(AND(B162&lt;&gt;"", L162&lt;&gt;""), 1 + SUMPRODUCT((B$2:B$593=B162) * (L$2:L$593&gt;L162) * (A$2:A$593&lt;&gt;"ECOWAS")), "")</f>
        <v>9</v>
      </c>
      <c r="N162">
        <v>0.31296894188488411</v>
      </c>
      <c r="O162">
        <v>0.38935116906675432</v>
      </c>
      <c r="AI162">
        <v>32</v>
      </c>
      <c r="AJ162" s="9" t="s">
        <v>116</v>
      </c>
      <c r="AK162" s="12" t="s">
        <v>117</v>
      </c>
    </row>
    <row r="163" spans="1:37" x14ac:dyDescent="0.35">
      <c r="A163" t="s">
        <v>7</v>
      </c>
      <c r="B163" t="s">
        <v>32</v>
      </c>
      <c r="C163">
        <v>10</v>
      </c>
      <c r="D163" t="str">
        <f>VLOOKUP(C163,AI:AK,2,0)</f>
        <v>HCD Index - Government Education exp.</v>
      </c>
      <c r="E163" t="str">
        <f t="shared" si="4"/>
        <v>Burkina Faso|HCD Index - Government Education exp.</v>
      </c>
      <c r="F163">
        <f>VLOOKUP(C163,AI:AK,1,0)</f>
        <v>10</v>
      </c>
      <c r="G163" t="str">
        <f>VLOOKUP(C163,AI:AK,3,0)</f>
        <v>%GDP</v>
      </c>
      <c r="H163">
        <v>0.69009500729650586</v>
      </c>
      <c r="I163">
        <v>0.82</v>
      </c>
      <c r="J163" s="17">
        <f t="shared" si="5"/>
        <v>-0.20074835038908667</v>
      </c>
      <c r="L163" s="17">
        <v>0.61925164961091328</v>
      </c>
      <c r="M163" s="18" cm="1">
        <f t="array" ref="M163">IF(AND(B163&lt;&gt;"", L163&lt;&gt;""), 1 + SUMPRODUCT((B$2:B$593=B163) * (L$2:L$593&gt;L163) * (A$2:A$593&lt;&gt;"ECOWAS")), "")</f>
        <v>4</v>
      </c>
      <c r="N163">
        <v>0.76035796336841666</v>
      </c>
      <c r="O163">
        <v>0.88195438095298884</v>
      </c>
      <c r="AI163">
        <v>32</v>
      </c>
      <c r="AJ163" s="9" t="s">
        <v>116</v>
      </c>
      <c r="AK163" s="12" t="s">
        <v>117</v>
      </c>
    </row>
    <row r="164" spans="1:37" x14ac:dyDescent="0.35">
      <c r="A164" t="s">
        <v>8</v>
      </c>
      <c r="B164" t="s">
        <v>32</v>
      </c>
      <c r="C164">
        <v>10</v>
      </c>
      <c r="D164" t="str">
        <f>VLOOKUP(C164,AI:AK,2,0)</f>
        <v>HCD Index - Government Education exp.</v>
      </c>
      <c r="E164" t="str">
        <f t="shared" si="4"/>
        <v>Cabo Verde|HCD Index - Government Education exp.</v>
      </c>
      <c r="F164">
        <f>VLOOKUP(C164,AI:AK,1,0)</f>
        <v>10</v>
      </c>
      <c r="G164" t="str">
        <f>VLOOKUP(C164,AI:AK,3,0)</f>
        <v>%GDP</v>
      </c>
      <c r="H164">
        <v>0.60017754088584419</v>
      </c>
      <c r="I164">
        <v>0.57999999999999996</v>
      </c>
      <c r="J164" s="17">
        <f t="shared" si="5"/>
        <v>0.19242625129675983</v>
      </c>
      <c r="L164" s="17">
        <v>0.77242625129675979</v>
      </c>
      <c r="M164" s="18" cm="1">
        <f t="array" ref="M164">IF(AND(B164&lt;&gt;"", L164&lt;&gt;""), 1 + SUMPRODUCT((B$2:B$593=B164) * (L$2:L$593&gt;L164) * (A$2:A$593&lt;&gt;"ECOWAS")), "")</f>
        <v>2</v>
      </c>
      <c r="N164">
        <v>0.6516133603977351</v>
      </c>
      <c r="O164">
        <v>0.77680942929196684</v>
      </c>
      <c r="AI164">
        <v>32</v>
      </c>
      <c r="AJ164" s="9" t="s">
        <v>116</v>
      </c>
      <c r="AK164" s="12" t="s">
        <v>117</v>
      </c>
    </row>
    <row r="165" spans="1:37" x14ac:dyDescent="0.35">
      <c r="A165" t="s">
        <v>9</v>
      </c>
      <c r="B165" t="s">
        <v>32</v>
      </c>
      <c r="C165">
        <v>10</v>
      </c>
      <c r="D165" t="str">
        <f>VLOOKUP(C165,AI:AK,2,0)</f>
        <v>HCD Index - Government Education exp.</v>
      </c>
      <c r="E165" t="str">
        <f t="shared" si="4"/>
        <v>Cote d'Ivoire|HCD Index - Government Education exp.</v>
      </c>
      <c r="F165">
        <f>VLOOKUP(C165,AI:AK,1,0)</f>
        <v>10</v>
      </c>
      <c r="G165" t="str">
        <f>VLOOKUP(C165,AI:AK,3,0)</f>
        <v>%GDP</v>
      </c>
      <c r="H165">
        <v>0.32275431334620419</v>
      </c>
      <c r="I165">
        <v>0.34</v>
      </c>
      <c r="J165" s="17">
        <f t="shared" si="5"/>
        <v>-7.52093108049538E-2</v>
      </c>
      <c r="L165" s="17">
        <v>0.26479068919504622</v>
      </c>
      <c r="M165" s="18" cm="1">
        <f t="array" ref="M165">IF(AND(B165&lt;&gt;"", L165&lt;&gt;""), 1 + SUMPRODUCT((B$2:B$593=B165) * (L$2:L$593&gt;L165) * (A$2:A$593&lt;&gt;"ECOWAS")), "")</f>
        <v>8</v>
      </c>
      <c r="N165">
        <v>0.37023502204472908</v>
      </c>
      <c r="O165">
        <v>0.4524046944423486</v>
      </c>
      <c r="AI165">
        <v>32</v>
      </c>
      <c r="AJ165" s="9" t="s">
        <v>116</v>
      </c>
      <c r="AK165" s="12" t="s">
        <v>117</v>
      </c>
    </row>
    <row r="166" spans="1:37" x14ac:dyDescent="0.35">
      <c r="A166" t="s">
        <v>10</v>
      </c>
      <c r="B166" t="s">
        <v>32</v>
      </c>
      <c r="C166">
        <v>10</v>
      </c>
      <c r="D166" t="str">
        <f>VLOOKUP(C166,AI:AK,2,0)</f>
        <v>HCD Index - Government Education exp.</v>
      </c>
      <c r="E166" t="str">
        <f t="shared" si="4"/>
        <v>Ghana|HCD Index - Government Education exp.</v>
      </c>
      <c r="F166">
        <f>VLOOKUP(C166,AI:AK,1,0)</f>
        <v>10</v>
      </c>
      <c r="G166" t="str">
        <f>VLOOKUP(C166,AI:AK,3,0)</f>
        <v>%GDP</v>
      </c>
      <c r="H166">
        <v>0.28730825570143831</v>
      </c>
      <c r="I166">
        <v>0.41</v>
      </c>
      <c r="J166" s="17">
        <f t="shared" si="5"/>
        <v>-0.26803575987278749</v>
      </c>
      <c r="L166" s="17">
        <v>0.14196424012721251</v>
      </c>
      <c r="M166" s="18" cm="1">
        <f t="array" ref="M166">IF(AND(B166&lt;&gt;"", L166&lt;&gt;""), 1 + SUMPRODUCT((B$2:B$593=B166) * (L$2:L$593&gt;L166) * (A$2:A$593&lt;&gt;"ECOWAS")), "")</f>
        <v>12</v>
      </c>
      <c r="N166">
        <v>0.33259062137134232</v>
      </c>
      <c r="O166">
        <v>0.41095586179162358</v>
      </c>
      <c r="AI166">
        <v>32</v>
      </c>
      <c r="AJ166" s="9" t="s">
        <v>116</v>
      </c>
      <c r="AK166" s="12" t="s">
        <v>117</v>
      </c>
    </row>
    <row r="167" spans="1:37" x14ac:dyDescent="0.35">
      <c r="A167" t="s">
        <v>11</v>
      </c>
      <c r="B167" t="s">
        <v>32</v>
      </c>
      <c r="C167">
        <v>10</v>
      </c>
      <c r="D167" t="str">
        <f>VLOOKUP(C167,AI:AK,2,0)</f>
        <v>HCD Index - Government Education exp.</v>
      </c>
      <c r="E167" t="str">
        <f t="shared" si="4"/>
        <v>Guinea|HCD Index - Government Education exp.</v>
      </c>
      <c r="F167">
        <f>VLOOKUP(C167,AI:AK,1,0)</f>
        <v>10</v>
      </c>
      <c r="G167" t="str">
        <f>VLOOKUP(C167,AI:AK,3,0)</f>
        <v>%GDP</v>
      </c>
      <c r="H167">
        <v>2.4222450915337972E-2</v>
      </c>
      <c r="I167">
        <v>0</v>
      </c>
      <c r="J167" s="17">
        <f t="shared" si="5"/>
        <v>0</v>
      </c>
      <c r="L167" s="17">
        <v>0</v>
      </c>
      <c r="M167" s="18" cm="1">
        <f t="array" ref="M167">IF(AND(B167&lt;&gt;"", L167&lt;&gt;""), 1 + SUMPRODUCT((B$2:B$593=B167) * (L$2:L$593&gt;L167) * (A$2:A$593&lt;&gt;"ECOWAS")), "")</f>
        <v>15</v>
      </c>
      <c r="N167">
        <v>5.3188394299955678E-2</v>
      </c>
      <c r="O167">
        <v>0.1033165862297441</v>
      </c>
      <c r="AI167">
        <v>32</v>
      </c>
      <c r="AJ167" s="9" t="s">
        <v>116</v>
      </c>
      <c r="AK167" s="12" t="s">
        <v>117</v>
      </c>
    </row>
    <row r="168" spans="1:37" x14ac:dyDescent="0.35">
      <c r="A168" t="s">
        <v>12</v>
      </c>
      <c r="B168" t="s">
        <v>32</v>
      </c>
      <c r="C168">
        <v>10</v>
      </c>
      <c r="D168" t="str">
        <f>VLOOKUP(C168,AI:AK,2,0)</f>
        <v>HCD Index - Government Education exp.</v>
      </c>
      <c r="E168" t="str">
        <f t="shared" si="4"/>
        <v>Guinea-Bissau|HCD Index - Government Education exp.</v>
      </c>
      <c r="F168">
        <f>VLOOKUP(C168,AI:AK,1,0)</f>
        <v>10</v>
      </c>
      <c r="G168" t="str">
        <f>VLOOKUP(C168,AI:AK,3,0)</f>
        <v>%GDP</v>
      </c>
      <c r="H168">
        <v>0</v>
      </c>
      <c r="I168">
        <v>0.17</v>
      </c>
      <c r="J168" s="17">
        <f t="shared" si="5"/>
        <v>-1.9476065035534118E-2</v>
      </c>
      <c r="L168" s="17">
        <v>0.15052393496446589</v>
      </c>
      <c r="M168" s="18" cm="1">
        <f t="array" ref="M168">IF(AND(B168&lt;&gt;"", L168&lt;&gt;""), 1 + SUMPRODUCT((B$2:B$593=B168) * (L$2:L$593&gt;L168) * (A$2:A$593&lt;&gt;"ECOWAS")), "")</f>
        <v>11</v>
      </c>
      <c r="N168">
        <v>1.078757875967451E-2</v>
      </c>
      <c r="O168">
        <v>7.499207340402797E-2</v>
      </c>
      <c r="AI168">
        <v>32</v>
      </c>
      <c r="AJ168" s="9" t="s">
        <v>116</v>
      </c>
      <c r="AK168" s="12" t="s">
        <v>117</v>
      </c>
    </row>
    <row r="169" spans="1:37" x14ac:dyDescent="0.35">
      <c r="A169" t="s">
        <v>13</v>
      </c>
      <c r="B169" t="s">
        <v>32</v>
      </c>
      <c r="C169">
        <v>10</v>
      </c>
      <c r="D169" t="str">
        <f>VLOOKUP(C169,AI:AK,2,0)</f>
        <v>HCD Index - Government Education exp.</v>
      </c>
      <c r="E169" t="str">
        <f t="shared" si="4"/>
        <v>Liberia|HCD Index - Government Education exp.</v>
      </c>
      <c r="F169">
        <f>VLOOKUP(C169,AI:AK,1,0)</f>
        <v>10</v>
      </c>
      <c r="G169" t="str">
        <f>VLOOKUP(C169,AI:AK,3,0)</f>
        <v>%GDP</v>
      </c>
      <c r="H169">
        <v>0.1129765014074896</v>
      </c>
      <c r="I169">
        <v>0.02</v>
      </c>
      <c r="J169" s="17">
        <f t="shared" si="5"/>
        <v>5.955935515483142E-2</v>
      </c>
      <c r="L169" s="17">
        <v>7.9559355154831424E-2</v>
      </c>
      <c r="M169" s="18" cm="1">
        <f t="array" ref="M169">IF(AND(B169&lt;&gt;"", L169&lt;&gt;""), 1 + SUMPRODUCT((B$2:B$593=B169) * (L$2:L$593&gt;L169) * (A$2:A$593&lt;&gt;"ECOWAS")), "")</f>
        <v>14</v>
      </c>
      <c r="N169">
        <v>0.1474469172532383</v>
      </c>
      <c r="O169">
        <v>0.20710109797406831</v>
      </c>
      <c r="AI169">
        <v>32</v>
      </c>
      <c r="AJ169" s="9" t="s">
        <v>116</v>
      </c>
      <c r="AK169" s="12" t="s">
        <v>117</v>
      </c>
    </row>
    <row r="170" spans="1:37" x14ac:dyDescent="0.35">
      <c r="A170" t="s">
        <v>14</v>
      </c>
      <c r="B170" t="s">
        <v>32</v>
      </c>
      <c r="C170">
        <v>10</v>
      </c>
      <c r="D170" t="str">
        <f>VLOOKUP(C170,AI:AK,2,0)</f>
        <v>HCD Index - Government Education exp.</v>
      </c>
      <c r="E170" t="str">
        <f t="shared" si="4"/>
        <v>Mali|HCD Index - Government Education exp.</v>
      </c>
      <c r="F170">
        <f>VLOOKUP(C170,AI:AK,1,0)</f>
        <v>10</v>
      </c>
      <c r="G170" t="str">
        <f>VLOOKUP(C170,AI:AK,3,0)</f>
        <v>%GDP</v>
      </c>
      <c r="H170">
        <v>0.31999470979144551</v>
      </c>
      <c r="I170">
        <v>0.28000000000000003</v>
      </c>
      <c r="J170" s="17">
        <f t="shared" si="5"/>
        <v>8.9366630045094764E-2</v>
      </c>
      <c r="L170" s="17">
        <v>0.36936663004509479</v>
      </c>
      <c r="M170" s="18" cm="1">
        <f t="array" ref="M170">IF(AND(B170&lt;&gt;"", L170&lt;&gt;""), 1 + SUMPRODUCT((B$2:B$593=B170) * (L$2:L$593&gt;L170) * (A$2:A$593&lt;&gt;"ECOWAS")), "")</f>
        <v>6</v>
      </c>
      <c r="N170">
        <v>0.36730426954874951</v>
      </c>
      <c r="O170">
        <v>0.44917775318219899</v>
      </c>
      <c r="AI170">
        <v>32</v>
      </c>
      <c r="AJ170" s="9" t="s">
        <v>116</v>
      </c>
      <c r="AK170" s="12" t="s">
        <v>117</v>
      </c>
    </row>
    <row r="171" spans="1:37" x14ac:dyDescent="0.35">
      <c r="A171" t="s">
        <v>15</v>
      </c>
      <c r="B171" t="s">
        <v>32</v>
      </c>
      <c r="C171">
        <v>10</v>
      </c>
      <c r="D171" t="str">
        <f>VLOOKUP(C171,AI:AK,2,0)</f>
        <v>HCD Index - Government Education exp.</v>
      </c>
      <c r="E171" t="str">
        <f t="shared" si="4"/>
        <v>Niger|HCD Index - Government Education exp.</v>
      </c>
      <c r="F171">
        <f>VLOOKUP(C171,AI:AK,1,0)</f>
        <v>10</v>
      </c>
      <c r="G171" t="str">
        <f>VLOOKUP(C171,AI:AK,3,0)</f>
        <v>%GDP</v>
      </c>
      <c r="H171">
        <v>7.5916115994596023E-2</v>
      </c>
      <c r="I171">
        <v>0.3</v>
      </c>
      <c r="J171" s="17">
        <f t="shared" si="5"/>
        <v>8.2726981060007698E-2</v>
      </c>
      <c r="L171" s="17">
        <v>0.38272698106000769</v>
      </c>
      <c r="M171" s="18" cm="1">
        <f t="array" ref="M171">IF(AND(B171&lt;&gt;"", L171&lt;&gt;""), 1 + SUMPRODUCT((B$2:B$593=B171) * (L$2:L$593&gt;L171) * (A$2:A$593&lt;&gt;"ECOWAS")), "")</f>
        <v>5</v>
      </c>
      <c r="N171">
        <v>0.1080880691811987</v>
      </c>
      <c r="O171">
        <v>0.16376455182428151</v>
      </c>
      <c r="AI171">
        <v>32</v>
      </c>
      <c r="AJ171" s="9" t="s">
        <v>116</v>
      </c>
      <c r="AK171" s="12" t="s">
        <v>117</v>
      </c>
    </row>
    <row r="172" spans="1:37" x14ac:dyDescent="0.35">
      <c r="A172" t="s">
        <v>16</v>
      </c>
      <c r="B172" t="s">
        <v>32</v>
      </c>
      <c r="C172">
        <v>10</v>
      </c>
      <c r="D172" t="str">
        <f>VLOOKUP(C172,AI:AK,2,0)</f>
        <v>HCD Index - Government Education exp.</v>
      </c>
      <c r="E172" t="str">
        <f t="shared" si="4"/>
        <v>Nigeria|HCD Index - Government Education exp.</v>
      </c>
      <c r="F172">
        <f>VLOOKUP(C172,AI:AK,1,0)</f>
        <v>10</v>
      </c>
      <c r="G172" t="str">
        <f>VLOOKUP(C172,AI:AK,3,0)</f>
        <v>%GDP</v>
      </c>
      <c r="H172">
        <v>0.79104481818048589</v>
      </c>
      <c r="J172" s="17">
        <f t="shared" si="5"/>
        <v>0.99031565265902421</v>
      </c>
      <c r="L172" s="17">
        <v>0.99031565265902421</v>
      </c>
      <c r="M172" s="18" cm="1">
        <f t="array" ref="M172">IF(AND(B172&lt;&gt;"", L172&lt;&gt;""), 1 + SUMPRODUCT((B$2:B$593=B172) * (L$2:L$593&gt;L172) * (A$2:A$593&lt;&gt;"ECOWAS")), "")</f>
        <v>1</v>
      </c>
      <c r="N172">
        <v>0.82110293470935936</v>
      </c>
      <c r="O172">
        <v>1</v>
      </c>
      <c r="AI172">
        <v>32</v>
      </c>
      <c r="AJ172" s="9" t="s">
        <v>116</v>
      </c>
      <c r="AK172" s="12" t="s">
        <v>117</v>
      </c>
    </row>
    <row r="173" spans="1:37" x14ac:dyDescent="0.35">
      <c r="A173" t="s">
        <v>17</v>
      </c>
      <c r="B173" t="s">
        <v>32</v>
      </c>
      <c r="C173">
        <v>10</v>
      </c>
      <c r="D173" t="str">
        <f>VLOOKUP(C173,AI:AK,2,0)</f>
        <v>HCD Index - Government Education exp.</v>
      </c>
      <c r="E173" t="str">
        <f t="shared" si="4"/>
        <v>Senegal|HCD Index - Government Education exp.</v>
      </c>
      <c r="F173">
        <f>VLOOKUP(C173,AI:AK,1,0)</f>
        <v>10</v>
      </c>
      <c r="G173" t="str">
        <f>VLOOKUP(C173,AI:AK,3,0)</f>
        <v>%GDP</v>
      </c>
      <c r="H173">
        <v>0.48810684632824181</v>
      </c>
      <c r="I173">
        <v>0.7</v>
      </c>
      <c r="J173" s="17">
        <f t="shared" si="5"/>
        <v>-7.3599033914620859E-3</v>
      </c>
      <c r="L173" s="17">
        <v>0.69264009660853787</v>
      </c>
      <c r="M173" s="18" cm="1">
        <f t="array" ref="M173">IF(AND(B173&lt;&gt;"", L173&lt;&gt;""), 1 + SUMPRODUCT((B$2:B$593=B173) * (L$2:L$593&gt;L173) * (A$2:A$593&lt;&gt;"ECOWAS")), "")</f>
        <v>3</v>
      </c>
      <c r="N173">
        <v>0.54584261898306874</v>
      </c>
      <c r="O173">
        <v>0.64575960958219947</v>
      </c>
      <c r="AI173">
        <v>32</v>
      </c>
      <c r="AJ173" s="9" t="s">
        <v>116</v>
      </c>
      <c r="AK173" s="12" t="s">
        <v>117</v>
      </c>
    </row>
    <row r="174" spans="1:37" x14ac:dyDescent="0.35">
      <c r="A174" t="s">
        <v>18</v>
      </c>
      <c r="B174" t="s">
        <v>32</v>
      </c>
      <c r="C174">
        <v>10</v>
      </c>
      <c r="D174" t="str">
        <f>VLOOKUP(C174,AI:AK,2,0)</f>
        <v>HCD Index - Government Education exp.</v>
      </c>
      <c r="E174" t="str">
        <f t="shared" si="4"/>
        <v>Sierra Leone|HCD Index - Government Education exp.</v>
      </c>
      <c r="F174">
        <f>VLOOKUP(C174,AI:AK,1,0)</f>
        <v>10</v>
      </c>
      <c r="G174" t="str">
        <f>VLOOKUP(C174,AI:AK,3,0)</f>
        <v>%GDP</v>
      </c>
      <c r="H174">
        <v>0.49028068678844478</v>
      </c>
      <c r="I174">
        <v>0.53</v>
      </c>
      <c r="J174" s="17">
        <f t="shared" si="5"/>
        <v>-0.359560311683782</v>
      </c>
      <c r="L174" s="17">
        <v>0.170439688316218</v>
      </c>
      <c r="M174" s="18" cm="1">
        <f t="array" ref="M174">IF(AND(B174&lt;&gt;"", L174&lt;&gt;""), 1 + SUMPRODUCT((B$2:B$593=B174) * (L$2:L$593&gt;L174) * (A$2:A$593&lt;&gt;"ECOWAS")), "")</f>
        <v>10</v>
      </c>
      <c r="N174">
        <v>0.54815127971211286</v>
      </c>
      <c r="O174">
        <v>0.64830158901323609</v>
      </c>
      <c r="AI174">
        <v>32</v>
      </c>
      <c r="AJ174" s="9" t="s">
        <v>116</v>
      </c>
      <c r="AK174" s="12" t="s">
        <v>117</v>
      </c>
    </row>
    <row r="175" spans="1:37" x14ac:dyDescent="0.35">
      <c r="A175" t="s">
        <v>19</v>
      </c>
      <c r="B175" t="s">
        <v>32</v>
      </c>
      <c r="C175">
        <v>10</v>
      </c>
      <c r="D175" t="str">
        <f>VLOOKUP(C175,AI:AK,2,0)</f>
        <v>HCD Index - Government Education exp.</v>
      </c>
      <c r="E175" t="str">
        <f t="shared" si="4"/>
        <v>Gambia, The|HCD Index - Government Education exp.</v>
      </c>
      <c r="F175">
        <f>VLOOKUP(C175,AI:AK,1,0)</f>
        <v>10</v>
      </c>
      <c r="G175" t="str">
        <f>VLOOKUP(C175,AI:AK,3,0)</f>
        <v>%GDP</v>
      </c>
      <c r="H175">
        <v>5.2170683362060953E-2</v>
      </c>
      <c r="I175">
        <v>0.15</v>
      </c>
      <c r="J175" s="17">
        <f t="shared" si="5"/>
        <v>-4.3758382561880901E-2</v>
      </c>
      <c r="L175" s="17">
        <v>0.10624161743811909</v>
      </c>
      <c r="M175" s="18" cm="1">
        <f t="array" ref="M175">IF(AND(B175&lt;&gt;"", L175&lt;&gt;""), 1 + SUMPRODUCT((B$2:B$593=B175) * (L$2:L$593&gt;L175) * (A$2:A$593&lt;&gt;"ECOWAS")), "")</f>
        <v>13</v>
      </c>
      <c r="N175">
        <v>8.2869959197279117E-2</v>
      </c>
      <c r="O175">
        <v>0.13599784012763261</v>
      </c>
      <c r="AI175">
        <v>32</v>
      </c>
      <c r="AJ175" s="9" t="s">
        <v>116</v>
      </c>
      <c r="AK175" s="12" t="s">
        <v>117</v>
      </c>
    </row>
    <row r="176" spans="1:37" x14ac:dyDescent="0.35">
      <c r="A176" t="s">
        <v>20</v>
      </c>
      <c r="B176" t="s">
        <v>32</v>
      </c>
      <c r="C176">
        <v>10</v>
      </c>
      <c r="D176" t="str">
        <f>VLOOKUP(C176,AI:AK,2,0)</f>
        <v>HCD Index - Government Education exp.</v>
      </c>
      <c r="E176" t="str">
        <f t="shared" si="4"/>
        <v>Togo|HCD Index - Government Education exp.</v>
      </c>
      <c r="F176">
        <f>VLOOKUP(C176,AI:AK,1,0)</f>
        <v>10</v>
      </c>
      <c r="G176" t="str">
        <f>VLOOKUP(C176,AI:AK,3,0)</f>
        <v>%GDP</v>
      </c>
      <c r="H176">
        <v>0.31410919679132371</v>
      </c>
      <c r="I176">
        <v>0.63</v>
      </c>
      <c r="J176" s="17">
        <f t="shared" si="5"/>
        <v>-0.30832468848466793</v>
      </c>
      <c r="L176" s="17">
        <v>0.32167531151533207</v>
      </c>
      <c r="M176" s="18" cm="1">
        <f t="array" ref="M176">IF(AND(B176&lt;&gt;"", L176&lt;&gt;""), 1 + SUMPRODUCT((B$2:B$593=B176) * (L$2:L$593&gt;L176) * (A$2:A$593&lt;&gt;"ECOWAS")), "")</f>
        <v>7</v>
      </c>
      <c r="N176">
        <v>0.36105374059668888</v>
      </c>
      <c r="O176">
        <v>0.44229553102224778</v>
      </c>
      <c r="AI176">
        <v>32</v>
      </c>
      <c r="AJ176" s="9" t="s">
        <v>116</v>
      </c>
      <c r="AK176" s="12" t="s">
        <v>117</v>
      </c>
    </row>
    <row r="177" spans="1:37" x14ac:dyDescent="0.35">
      <c r="A177" t="s">
        <v>21</v>
      </c>
      <c r="B177" t="s">
        <v>32</v>
      </c>
      <c r="C177">
        <v>10</v>
      </c>
      <c r="D177" t="str">
        <f>VLOOKUP(C177,AI:AK,2,0)</f>
        <v>HCD Index - Government Education exp.</v>
      </c>
      <c r="E177" t="str">
        <f t="shared" si="4"/>
        <v>ECOWAS|HCD Index - Government Education exp.</v>
      </c>
      <c r="F177">
        <f>VLOOKUP(C177,AI:AK,1,0)</f>
        <v>10</v>
      </c>
      <c r="G177" t="str">
        <f>VLOOKUP(C177,AI:AK,3,0)</f>
        <v>%GDP</v>
      </c>
      <c r="H177">
        <v>0.32253263747935251</v>
      </c>
      <c r="I177">
        <v>0.4</v>
      </c>
      <c r="J177" s="17">
        <f t="shared" si="5"/>
        <v>-4.8972990655654136E-2</v>
      </c>
      <c r="L177" s="17">
        <v>0.35102700934434589</v>
      </c>
      <c r="M177" s="18"/>
      <c r="N177">
        <v>0.36490677808722888</v>
      </c>
      <c r="O177">
        <v>0.45214547786035469</v>
      </c>
      <c r="AI177">
        <v>32</v>
      </c>
      <c r="AJ177" s="9" t="s">
        <v>116</v>
      </c>
      <c r="AK177" s="12" t="s">
        <v>117</v>
      </c>
    </row>
    <row r="178" spans="1:37" x14ac:dyDescent="0.35">
      <c r="A178" t="s">
        <v>6</v>
      </c>
      <c r="B178" t="s">
        <v>33</v>
      </c>
      <c r="C178">
        <v>11</v>
      </c>
      <c r="D178" t="str">
        <f>VLOOKUP(C178,AI:AK,2,0)</f>
        <v>HCD Index - Ratio of teachers</v>
      </c>
      <c r="E178" t="str">
        <f t="shared" si="4"/>
        <v>Benin|HCD Index - Ratio of teachers</v>
      </c>
      <c r="F178">
        <f>VLOOKUP(C178,AI:AK,1,0)</f>
        <v>11</v>
      </c>
      <c r="G178" t="str">
        <f>VLOOKUP(C178,AI:AK,3,0)</f>
        <v>pupil-teachers ratio (primary education</v>
      </c>
      <c r="H178">
        <v>0</v>
      </c>
      <c r="I178">
        <v>0.17</v>
      </c>
      <c r="J178" s="17">
        <f t="shared" si="5"/>
        <v>-6.3640077989198018E-2</v>
      </c>
      <c r="L178" s="17">
        <v>0.10635992201080199</v>
      </c>
      <c r="M178" s="18" cm="1">
        <f t="array" ref="M178">IF(AND(B178&lt;&gt;"", L178&lt;&gt;""), 1 + SUMPRODUCT((B$2:B$593=B178) * (L$2:L$593&gt;L178) * (A$2:A$593&lt;&gt;"ECOWAS")), "")</f>
        <v>9</v>
      </c>
      <c r="N178">
        <v>2.3273231423968671E-2</v>
      </c>
      <c r="O178">
        <v>9.1039534017630985E-2</v>
      </c>
      <c r="AI178">
        <v>22</v>
      </c>
      <c r="AJ178" s="9" t="s">
        <v>104</v>
      </c>
      <c r="AK178" s="11" t="s">
        <v>68</v>
      </c>
    </row>
    <row r="179" spans="1:37" x14ac:dyDescent="0.35">
      <c r="A179" t="s">
        <v>7</v>
      </c>
      <c r="B179" t="s">
        <v>33</v>
      </c>
      <c r="C179">
        <v>11</v>
      </c>
      <c r="D179" t="str">
        <f>VLOOKUP(C179,AI:AK,2,0)</f>
        <v>HCD Index - Ratio of teachers</v>
      </c>
      <c r="E179" t="str">
        <f t="shared" si="4"/>
        <v>Burkina Faso|HCD Index - Ratio of teachers</v>
      </c>
      <c r="F179">
        <f>VLOOKUP(C179,AI:AK,1,0)</f>
        <v>11</v>
      </c>
      <c r="G179" t="str">
        <f>VLOOKUP(C179,AI:AK,3,0)</f>
        <v>pupil-teachers ratio (primary education</v>
      </c>
      <c r="H179">
        <v>0.29001794410352311</v>
      </c>
      <c r="I179">
        <v>0.4</v>
      </c>
      <c r="J179" s="17">
        <f t="shared" si="5"/>
        <v>2.0856817878447675E-2</v>
      </c>
      <c r="L179" s="17">
        <v>0.4208568178784477</v>
      </c>
      <c r="M179" s="18" cm="1">
        <f t="array" ref="M179">IF(AND(B179&lt;&gt;"", L179&lt;&gt;""), 1 + SUMPRODUCT((B$2:B$593=B179) * (L$2:L$593&gt;L179) * (A$2:A$593&lt;&gt;"ECOWAS")), "")</f>
        <v>3</v>
      </c>
      <c r="N179">
        <v>0.31524319817005908</v>
      </c>
      <c r="O179">
        <v>0.36420874278584159</v>
      </c>
      <c r="AI179">
        <v>22</v>
      </c>
      <c r="AJ179" s="9" t="s">
        <v>104</v>
      </c>
      <c r="AK179" s="12" t="s">
        <v>68</v>
      </c>
    </row>
    <row r="180" spans="1:37" x14ac:dyDescent="0.35">
      <c r="A180" t="s">
        <v>8</v>
      </c>
      <c r="B180" t="s">
        <v>33</v>
      </c>
      <c r="C180">
        <v>11</v>
      </c>
      <c r="D180" t="str">
        <f>VLOOKUP(C180,AI:AK,2,0)</f>
        <v>HCD Index - Ratio of teachers</v>
      </c>
      <c r="E180" t="str">
        <f t="shared" si="4"/>
        <v>Cabo Verde|HCD Index - Ratio of teachers</v>
      </c>
      <c r="F180">
        <f>VLOOKUP(C180,AI:AK,1,0)</f>
        <v>11</v>
      </c>
      <c r="G180" t="str">
        <f>VLOOKUP(C180,AI:AK,3,0)</f>
        <v>pupil-teachers ratio (primary education</v>
      </c>
      <c r="H180">
        <v>0.96502401132357929</v>
      </c>
      <c r="I180">
        <v>0.99</v>
      </c>
      <c r="J180" s="17">
        <f t="shared" si="5"/>
        <v>-2.3771214981328948E-2</v>
      </c>
      <c r="L180" s="17">
        <v>0.96622878501867104</v>
      </c>
      <c r="M180" s="18" cm="1">
        <f t="array" ref="M180">IF(AND(B180&lt;&gt;"", L180&lt;&gt;""), 1 + SUMPRODUCT((B$2:B$593=B180) * (L$2:L$593&gt;L180) * (A$2:A$593&lt;&gt;"ECOWAS")), "")</f>
        <v>1</v>
      </c>
      <c r="N180">
        <v>0.97396522886749604</v>
      </c>
      <c r="O180">
        <v>1</v>
      </c>
      <c r="AI180">
        <v>22</v>
      </c>
      <c r="AJ180" s="9" t="s">
        <v>104</v>
      </c>
      <c r="AK180" s="12" t="s">
        <v>68</v>
      </c>
    </row>
    <row r="181" spans="1:37" x14ac:dyDescent="0.35">
      <c r="A181" t="s">
        <v>9</v>
      </c>
      <c r="B181" t="s">
        <v>33</v>
      </c>
      <c r="C181">
        <v>11</v>
      </c>
      <c r="D181" t="str">
        <f>VLOOKUP(C181,AI:AK,2,0)</f>
        <v>HCD Index - Ratio of teachers</v>
      </c>
      <c r="E181" t="str">
        <f t="shared" si="4"/>
        <v>Cote d'Ivoire|HCD Index - Ratio of teachers</v>
      </c>
      <c r="F181">
        <f>VLOOKUP(C181,AI:AK,1,0)</f>
        <v>11</v>
      </c>
      <c r="G181" t="str">
        <f>VLOOKUP(C181,AI:AK,3,0)</f>
        <v>pupil-teachers ratio (primary education</v>
      </c>
      <c r="H181">
        <v>0.38953945912521748</v>
      </c>
      <c r="I181">
        <v>0.42</v>
      </c>
      <c r="J181" s="17">
        <f t="shared" si="5"/>
        <v>-3.0677338197806769E-2</v>
      </c>
      <c r="L181" s="17">
        <v>0.38932266180219322</v>
      </c>
      <c r="M181" s="18" cm="1">
        <f t="array" ref="M181">IF(AND(B181&lt;&gt;"", L181&lt;&gt;""), 1 + SUMPRODUCT((B$2:B$593=B181) * (L$2:L$593&gt;L181) * (A$2:A$593&lt;&gt;"ECOWAS")), "")</f>
        <v>5</v>
      </c>
      <c r="N181">
        <v>0.41279888789150709</v>
      </c>
      <c r="O181">
        <v>0.45794850636469681</v>
      </c>
      <c r="AI181">
        <v>22</v>
      </c>
      <c r="AJ181" s="9" t="s">
        <v>104</v>
      </c>
      <c r="AK181" s="12" t="s">
        <v>68</v>
      </c>
    </row>
    <row r="182" spans="1:37" x14ac:dyDescent="0.35">
      <c r="A182" t="s">
        <v>10</v>
      </c>
      <c r="B182" t="s">
        <v>33</v>
      </c>
      <c r="C182">
        <v>11</v>
      </c>
      <c r="D182" t="str">
        <f>VLOOKUP(C182,AI:AK,2,0)</f>
        <v>HCD Index - Ratio of teachers</v>
      </c>
      <c r="E182" t="str">
        <f t="shared" si="4"/>
        <v>Ghana|HCD Index - Ratio of teachers</v>
      </c>
      <c r="F182">
        <f>VLOOKUP(C182,AI:AK,1,0)</f>
        <v>11</v>
      </c>
      <c r="G182" t="str">
        <f>VLOOKUP(C182,AI:AK,3,0)</f>
        <v>pupil-teachers ratio (primary education</v>
      </c>
      <c r="H182">
        <v>0.29723532407547582</v>
      </c>
      <c r="I182">
        <v>0.53</v>
      </c>
      <c r="J182" s="17">
        <f t="shared" si="5"/>
        <v>-0.13898800840800751</v>
      </c>
      <c r="L182" s="17">
        <v>0.39101199159199251</v>
      </c>
      <c r="M182" s="18" cm="1">
        <f t="array" ref="M182">IF(AND(B182&lt;&gt;"", L182&lt;&gt;""), 1 + SUMPRODUCT((B$2:B$593=B182) * (L$2:L$593&gt;L182) * (A$2:A$593&lt;&gt;"ECOWAS")), "")</f>
        <v>4</v>
      </c>
      <c r="N182">
        <v>0.31609417747329721</v>
      </c>
      <c r="O182">
        <v>0.37100682551279912</v>
      </c>
      <c r="AI182">
        <v>22</v>
      </c>
      <c r="AJ182" s="9" t="s">
        <v>104</v>
      </c>
      <c r="AK182" s="12" t="s">
        <v>68</v>
      </c>
    </row>
    <row r="183" spans="1:37" x14ac:dyDescent="0.35">
      <c r="A183" t="s">
        <v>11</v>
      </c>
      <c r="B183" t="s">
        <v>33</v>
      </c>
      <c r="C183">
        <v>11</v>
      </c>
      <c r="D183" t="str">
        <f>VLOOKUP(C183,AI:AK,2,0)</f>
        <v>HCD Index - Ratio of teachers</v>
      </c>
      <c r="E183" t="str">
        <f t="shared" si="4"/>
        <v>Guinea|HCD Index - Ratio of teachers</v>
      </c>
      <c r="F183">
        <f>VLOOKUP(C183,AI:AK,1,0)</f>
        <v>11</v>
      </c>
      <c r="G183" t="str">
        <f>VLOOKUP(C183,AI:AK,3,0)</f>
        <v>pupil-teachers ratio (primary education</v>
      </c>
      <c r="I183">
        <v>0</v>
      </c>
      <c r="J183" s="17">
        <f t="shared" si="5"/>
        <v>0</v>
      </c>
      <c r="L183" s="17">
        <v>0</v>
      </c>
      <c r="M183" s="18" cm="1">
        <f t="array" ref="M183">IF(AND(B183&lt;&gt;"", L183&lt;&gt;""), 1 + SUMPRODUCT((B$2:B$593=B183) * (L$2:L$593&gt;L183) * (A$2:A$593&lt;&gt;"ECOWAS")), "")</f>
        <v>10</v>
      </c>
      <c r="O183">
        <v>0.44084722039107382</v>
      </c>
      <c r="AI183">
        <v>22</v>
      </c>
      <c r="AJ183" s="9" t="s">
        <v>104</v>
      </c>
      <c r="AK183" s="12" t="s">
        <v>68</v>
      </c>
    </row>
    <row r="184" spans="1:37" x14ac:dyDescent="0.35">
      <c r="A184" t="s">
        <v>12</v>
      </c>
      <c r="B184" t="s">
        <v>33</v>
      </c>
      <c r="C184">
        <v>11</v>
      </c>
      <c r="D184" t="str">
        <f>VLOOKUP(C184,AI:AK,2,0)</f>
        <v>HCD Index - Ratio of teachers</v>
      </c>
      <c r="E184" t="str">
        <f t="shared" si="4"/>
        <v>Guinea-Bissau|HCD Index - Ratio of teachers</v>
      </c>
      <c r="F184">
        <f>VLOOKUP(C184,AI:AK,1,0)</f>
        <v>11</v>
      </c>
      <c r="G184" t="str">
        <f>VLOOKUP(C184,AI:AK,3,0)</f>
        <v>pupil-teachers ratio (primary education</v>
      </c>
      <c r="J184" s="17">
        <f t="shared" si="5"/>
        <v>0</v>
      </c>
      <c r="M184" s="18" t="str" cm="1">
        <f t="array" ref="M184">IF(AND(B184&lt;&gt;"", L184&lt;&gt;""), 1 + SUMPRODUCT((B$2:B$593=B184) * (L$2:L$593&gt;L184) * (A$2:A$593&lt;&gt;"ECOWAS")), "")</f>
        <v/>
      </c>
      <c r="O184">
        <v>0.44084722039107382</v>
      </c>
      <c r="AI184">
        <v>22</v>
      </c>
      <c r="AJ184" s="9" t="s">
        <v>104</v>
      </c>
      <c r="AK184" s="12" t="s">
        <v>68</v>
      </c>
    </row>
    <row r="185" spans="1:37" x14ac:dyDescent="0.35">
      <c r="A185" t="s">
        <v>13</v>
      </c>
      <c r="B185" t="s">
        <v>33</v>
      </c>
      <c r="C185">
        <v>11</v>
      </c>
      <c r="D185" t="str">
        <f>VLOOKUP(C185,AI:AK,2,0)</f>
        <v>HCD Index - Ratio of teachers</v>
      </c>
      <c r="E185" t="str">
        <f t="shared" si="4"/>
        <v>Liberia|HCD Index - Ratio of teachers</v>
      </c>
      <c r="F185">
        <f>VLOOKUP(C185,AI:AK,1,0)</f>
        <v>11</v>
      </c>
      <c r="G185" t="str">
        <f>VLOOKUP(C185,AI:AK,3,0)</f>
        <v>pupil-teachers ratio (primary education</v>
      </c>
      <c r="I185">
        <v>0.67</v>
      </c>
      <c r="J185" s="17">
        <f t="shared" si="5"/>
        <v>-0.67</v>
      </c>
      <c r="M185" s="18" t="str" cm="1">
        <f t="array" ref="M185">IF(AND(B185&lt;&gt;"", L185&lt;&gt;""), 1 + SUMPRODUCT((B$2:B$593=B185) * (L$2:L$593&gt;L185) * (A$2:A$593&lt;&gt;"ECOWAS")), "")</f>
        <v/>
      </c>
      <c r="O185">
        <v>0.44084722039107382</v>
      </c>
      <c r="AI185">
        <v>22</v>
      </c>
      <c r="AJ185" s="9" t="s">
        <v>104</v>
      </c>
      <c r="AK185" s="12" t="s">
        <v>68</v>
      </c>
    </row>
    <row r="186" spans="1:37" x14ac:dyDescent="0.35">
      <c r="A186" t="s">
        <v>14</v>
      </c>
      <c r="B186" t="s">
        <v>33</v>
      </c>
      <c r="C186">
        <v>11</v>
      </c>
      <c r="D186" t="str">
        <f>VLOOKUP(C186,AI:AK,2,0)</f>
        <v>HCD Index - Ratio of teachers</v>
      </c>
      <c r="E186" t="str">
        <f t="shared" si="4"/>
        <v>Mali|HCD Index - Ratio of teachers</v>
      </c>
      <c r="F186">
        <f>VLOOKUP(C186,AI:AK,1,0)</f>
        <v>11</v>
      </c>
      <c r="G186" t="str">
        <f>VLOOKUP(C186,AI:AK,3,0)</f>
        <v>pupil-teachers ratio (primary education</v>
      </c>
      <c r="J186" s="17">
        <f t="shared" si="5"/>
        <v>0</v>
      </c>
      <c r="M186" s="18" t="str" cm="1">
        <f t="array" ref="M186">IF(AND(B186&lt;&gt;"", L186&lt;&gt;""), 1 + SUMPRODUCT((B$2:B$593=B186) * (L$2:L$593&gt;L186) * (A$2:A$593&lt;&gt;"ECOWAS")), "")</f>
        <v/>
      </c>
      <c r="O186">
        <v>0.44084722039107382</v>
      </c>
      <c r="AI186">
        <v>22</v>
      </c>
      <c r="AJ186" s="9" t="s">
        <v>104</v>
      </c>
      <c r="AK186" s="12" t="s">
        <v>68</v>
      </c>
    </row>
    <row r="187" spans="1:37" x14ac:dyDescent="0.35">
      <c r="A187" t="s">
        <v>15</v>
      </c>
      <c r="B187" t="s">
        <v>33</v>
      </c>
      <c r="C187">
        <v>11</v>
      </c>
      <c r="D187" t="str">
        <f>VLOOKUP(C187,AI:AK,2,0)</f>
        <v>HCD Index - Ratio of teachers</v>
      </c>
      <c r="E187" t="str">
        <f t="shared" si="4"/>
        <v>Niger|HCD Index - Ratio of teachers</v>
      </c>
      <c r="F187">
        <f>VLOOKUP(C187,AI:AK,1,0)</f>
        <v>11</v>
      </c>
      <c r="G187" t="str">
        <f>VLOOKUP(C187,AI:AK,3,0)</f>
        <v>pupil-teachers ratio (primary education</v>
      </c>
      <c r="J187" s="17">
        <f t="shared" si="5"/>
        <v>0.32343880000001851</v>
      </c>
      <c r="L187" s="17">
        <v>0.32343880000001851</v>
      </c>
      <c r="M187" s="18" cm="1">
        <f t="array" ref="M187">IF(AND(B187&lt;&gt;"", L187&lt;&gt;""), 1 + SUMPRODUCT((B$2:B$593=B187) * (L$2:L$593&gt;L187) * (A$2:A$593&lt;&gt;"ECOWAS")), "")</f>
        <v>6</v>
      </c>
      <c r="O187">
        <v>0.44084722039107382</v>
      </c>
      <c r="AI187">
        <v>22</v>
      </c>
      <c r="AJ187" s="9" t="s">
        <v>104</v>
      </c>
      <c r="AK187" s="12" t="s">
        <v>68</v>
      </c>
    </row>
    <row r="188" spans="1:37" x14ac:dyDescent="0.35">
      <c r="A188" t="s">
        <v>16</v>
      </c>
      <c r="B188" t="s">
        <v>33</v>
      </c>
      <c r="C188">
        <v>11</v>
      </c>
      <c r="D188" t="str">
        <f>VLOOKUP(C188,AI:AK,2,0)</f>
        <v>HCD Index - Ratio of teachers</v>
      </c>
      <c r="E188" t="str">
        <f t="shared" si="4"/>
        <v>Nigeria|HCD Index - Ratio of teachers</v>
      </c>
      <c r="F188">
        <f>VLOOKUP(C188,AI:AK,1,0)</f>
        <v>11</v>
      </c>
      <c r="G188" t="str">
        <f>VLOOKUP(C188,AI:AK,3,0)</f>
        <v>pupil-teachers ratio (primary education</v>
      </c>
      <c r="H188">
        <v>0.1846834452751292</v>
      </c>
      <c r="I188">
        <v>0.18</v>
      </c>
      <c r="J188" s="17">
        <f t="shared" si="5"/>
        <v>-0.18</v>
      </c>
      <c r="M188" s="18" t="str" cm="1">
        <f t="array" ref="M188">IF(AND(B188&lt;&gt;"", L188&lt;&gt;""), 1 + SUMPRODUCT((B$2:B$593=B188) * (L$2:L$593&gt;L188) * (A$2:A$593&lt;&gt;"ECOWAS")), "")</f>
        <v/>
      </c>
      <c r="N188">
        <v>0.1915610770844729</v>
      </c>
      <c r="O188">
        <v>0.26499370355820923</v>
      </c>
      <c r="AI188">
        <v>22</v>
      </c>
      <c r="AJ188" s="9" t="s">
        <v>104</v>
      </c>
      <c r="AK188" s="12" t="s">
        <v>68</v>
      </c>
    </row>
    <row r="189" spans="1:37" x14ac:dyDescent="0.35">
      <c r="A189" t="s">
        <v>17</v>
      </c>
      <c r="B189" t="s">
        <v>33</v>
      </c>
      <c r="C189">
        <v>11</v>
      </c>
      <c r="D189" t="str">
        <f>VLOOKUP(C189,AI:AK,2,0)</f>
        <v>HCD Index - Ratio of teachers</v>
      </c>
      <c r="E189" t="str">
        <f t="shared" si="4"/>
        <v>Senegal|HCD Index - Ratio of teachers</v>
      </c>
      <c r="F189">
        <f>VLOOKUP(C189,AI:AK,1,0)</f>
        <v>11</v>
      </c>
      <c r="G189" t="str">
        <f>VLOOKUP(C189,AI:AK,3,0)</f>
        <v>pupil-teachers ratio (primary education</v>
      </c>
      <c r="I189">
        <v>0.28999999999999998</v>
      </c>
      <c r="J189" s="17">
        <f t="shared" si="5"/>
        <v>1.7108612031958237E-2</v>
      </c>
      <c r="L189" s="17">
        <v>0.30710861203195822</v>
      </c>
      <c r="M189" s="18" cm="1">
        <f t="array" ref="M189">IF(AND(B189&lt;&gt;"", L189&lt;&gt;""), 1 + SUMPRODUCT((B$2:B$593=B189) * (L$2:L$593&gt;L189) * (A$2:A$593&lt;&gt;"ECOWAS")), "")</f>
        <v>7</v>
      </c>
      <c r="O189">
        <v>0.44084722039107382</v>
      </c>
      <c r="AI189">
        <v>22</v>
      </c>
      <c r="AJ189" s="9" t="s">
        <v>104</v>
      </c>
      <c r="AK189" s="12" t="s">
        <v>68</v>
      </c>
    </row>
    <row r="190" spans="1:37" x14ac:dyDescent="0.35">
      <c r="A190" t="s">
        <v>18</v>
      </c>
      <c r="B190" t="s">
        <v>33</v>
      </c>
      <c r="C190">
        <v>11</v>
      </c>
      <c r="D190" t="str">
        <f>VLOOKUP(C190,AI:AK,2,0)</f>
        <v>HCD Index - Ratio of teachers</v>
      </c>
      <c r="E190" t="str">
        <f t="shared" si="4"/>
        <v>Sierra Leone|HCD Index - Ratio of teachers</v>
      </c>
      <c r="F190">
        <f>VLOOKUP(C190,AI:AK,1,0)</f>
        <v>11</v>
      </c>
      <c r="G190" t="str">
        <f>VLOOKUP(C190,AI:AK,3,0)</f>
        <v>pupil-teachers ratio (primary education</v>
      </c>
      <c r="H190">
        <v>0.29498682612525301</v>
      </c>
      <c r="I190">
        <v>0</v>
      </c>
      <c r="J190" s="17">
        <f t="shared" si="5"/>
        <v>0</v>
      </c>
      <c r="L190" s="17">
        <v>0</v>
      </c>
      <c r="M190" s="18" cm="1">
        <f t="array" ref="M190">IF(AND(B190&lt;&gt;"", L190&lt;&gt;""), 1 + SUMPRODUCT((B$2:B$593=B190) * (L$2:L$593&gt;L190) * (A$2:A$593&lt;&gt;"ECOWAS")), "")</f>
        <v>10</v>
      </c>
      <c r="N190">
        <v>0.31387907299666012</v>
      </c>
      <c r="O190">
        <v>0.36888895515868031</v>
      </c>
      <c r="AI190">
        <v>22</v>
      </c>
      <c r="AJ190" s="9" t="s">
        <v>104</v>
      </c>
      <c r="AK190" s="12" t="s">
        <v>68</v>
      </c>
    </row>
    <row r="191" spans="1:37" x14ac:dyDescent="0.35">
      <c r="A191" t="s">
        <v>19</v>
      </c>
      <c r="B191" t="s">
        <v>33</v>
      </c>
      <c r="C191">
        <v>11</v>
      </c>
      <c r="D191" t="str">
        <f>VLOOKUP(C191,AI:AK,2,0)</f>
        <v>HCD Index - Ratio of teachers</v>
      </c>
      <c r="E191" t="str">
        <f t="shared" si="4"/>
        <v>Gambia, The|HCD Index - Ratio of teachers</v>
      </c>
      <c r="F191">
        <f>VLOOKUP(C191,AI:AK,1,0)</f>
        <v>11</v>
      </c>
      <c r="G191" t="str">
        <f>VLOOKUP(C191,AI:AK,3,0)</f>
        <v>pupil-teachers ratio (primary education</v>
      </c>
      <c r="H191">
        <v>0.5495800876466137</v>
      </c>
      <c r="I191">
        <v>0.4</v>
      </c>
      <c r="J191" s="17">
        <f t="shared" si="5"/>
        <v>0.10250775771874954</v>
      </c>
      <c r="L191" s="17">
        <v>0.50250775771874956</v>
      </c>
      <c r="M191" s="18" cm="1">
        <f t="array" ref="M191">IF(AND(B191&lt;&gt;"", L191&lt;&gt;""), 1 + SUMPRODUCT((B$2:B$593=B191) * (L$2:L$593&gt;L191) * (A$2:A$593&lt;&gt;"ECOWAS")), "")</f>
        <v>2</v>
      </c>
      <c r="N191">
        <v>0.56469125330648984</v>
      </c>
      <c r="O191">
        <v>0.60869149573073256</v>
      </c>
      <c r="AI191">
        <v>22</v>
      </c>
      <c r="AJ191" s="9" t="s">
        <v>104</v>
      </c>
      <c r="AK191" s="12" t="s">
        <v>68</v>
      </c>
    </row>
    <row r="192" spans="1:37" x14ac:dyDescent="0.35">
      <c r="A192" t="s">
        <v>20</v>
      </c>
      <c r="B192" t="s">
        <v>33</v>
      </c>
      <c r="C192">
        <v>11</v>
      </c>
      <c r="D192" t="str">
        <f>VLOOKUP(C192,AI:AK,2,0)</f>
        <v>HCD Index - Ratio of teachers</v>
      </c>
      <c r="E192" t="str">
        <f t="shared" si="4"/>
        <v>Togo|HCD Index - Ratio of teachers</v>
      </c>
      <c r="F192">
        <f>VLOOKUP(C192,AI:AK,1,0)</f>
        <v>11</v>
      </c>
      <c r="G192" t="str">
        <f>VLOOKUP(C192,AI:AK,3,0)</f>
        <v>pupil-teachers ratio (primary education</v>
      </c>
      <c r="I192">
        <v>0.11</v>
      </c>
      <c r="J192" s="17">
        <f t="shared" si="5"/>
        <v>-5.4297337456589434E-4</v>
      </c>
      <c r="L192" s="17">
        <v>0.10945702662543411</v>
      </c>
      <c r="M192" s="18" cm="1">
        <f t="array" ref="M192">IF(AND(B192&lt;&gt;"", L192&lt;&gt;""), 1 + SUMPRODUCT((B$2:B$593=B192) * (L$2:L$593&gt;L192) * (A$2:A$593&lt;&gt;"ECOWAS")), "")</f>
        <v>8</v>
      </c>
      <c r="O192">
        <v>0.44084722039107382</v>
      </c>
      <c r="AI192">
        <v>22</v>
      </c>
      <c r="AJ192" s="9" t="s">
        <v>104</v>
      </c>
      <c r="AK192" s="12" t="s">
        <v>68</v>
      </c>
    </row>
    <row r="193" spans="1:37" x14ac:dyDescent="0.35">
      <c r="A193" t="s">
        <v>21</v>
      </c>
      <c r="B193" t="s">
        <v>33</v>
      </c>
      <c r="C193">
        <v>11</v>
      </c>
      <c r="D193" t="str">
        <f>VLOOKUP(C193,AI:AK,2,0)</f>
        <v>HCD Index - Ratio of teachers</v>
      </c>
      <c r="E193" t="str">
        <f t="shared" si="4"/>
        <v>ECOWAS|HCD Index - Ratio of teachers</v>
      </c>
      <c r="F193">
        <f>VLOOKUP(C193,AI:AK,1,0)</f>
        <v>11</v>
      </c>
      <c r="G193" t="str">
        <f>VLOOKUP(C193,AI:AK,3,0)</f>
        <v>pupil-teachers ratio (primary education</v>
      </c>
      <c r="H193">
        <v>0.37138338720934888</v>
      </c>
      <c r="I193">
        <v>0.32</v>
      </c>
      <c r="J193" s="17">
        <f t="shared" si="5"/>
        <v>-3.3705684743029485E-4</v>
      </c>
      <c r="L193" s="17">
        <v>0.31966294315256971</v>
      </c>
      <c r="M193" s="18"/>
      <c r="N193">
        <v>0.38893826590174391</v>
      </c>
      <c r="O193">
        <v>0.44084722039107382</v>
      </c>
      <c r="AI193">
        <v>22</v>
      </c>
      <c r="AJ193" s="9" t="s">
        <v>104</v>
      </c>
      <c r="AK193" s="12" t="s">
        <v>68</v>
      </c>
    </row>
    <row r="194" spans="1:37" x14ac:dyDescent="0.35">
      <c r="A194" t="s">
        <v>6</v>
      </c>
      <c r="B194" t="s">
        <v>34</v>
      </c>
      <c r="C194">
        <v>12</v>
      </c>
      <c r="D194" t="str">
        <f>VLOOKUP(C194,AI:AK,2,0)</f>
        <v>HCD Index - Children out of school</v>
      </c>
      <c r="E194" t="str">
        <f t="shared" si="4"/>
        <v>Benin|HCD Index - Children out of school</v>
      </c>
      <c r="F194">
        <f>VLOOKUP(C194,AI:AK,1,0)</f>
        <v>12</v>
      </c>
      <c r="G194" t="str">
        <f>VLOOKUP(C194,AI:AK,3,0)</f>
        <v>% of primary school age children</v>
      </c>
      <c r="H194">
        <v>0.96835698168121476</v>
      </c>
      <c r="I194">
        <v>0.85</v>
      </c>
      <c r="J194" s="17">
        <f t="shared" si="5"/>
        <v>4.0692457064426257E-2</v>
      </c>
      <c r="L194" s="17">
        <v>0.89069245706442624</v>
      </c>
      <c r="M194" s="18" cm="1">
        <f t="array" ref="M194">IF(AND(B194&lt;&gt;"", L194&lt;&gt;""), 1 + SUMPRODUCT((B$2:B$593=B194) * (L$2:L$593&gt;L194) * (A$2:A$593&lt;&gt;"ECOWAS")), "")</f>
        <v>2</v>
      </c>
      <c r="N194">
        <v>0.97195512308126719</v>
      </c>
      <c r="O194">
        <v>0.9774280037876647</v>
      </c>
      <c r="AI194">
        <v>22</v>
      </c>
      <c r="AJ194" s="9" t="s">
        <v>104</v>
      </c>
      <c r="AK194" s="12" t="s">
        <v>68</v>
      </c>
    </row>
    <row r="195" spans="1:37" x14ac:dyDescent="0.35">
      <c r="A195" t="s">
        <v>7</v>
      </c>
      <c r="B195" t="s">
        <v>34</v>
      </c>
      <c r="C195">
        <v>12</v>
      </c>
      <c r="D195" t="str">
        <f>VLOOKUP(C195,AI:AK,2,0)</f>
        <v>HCD Index - Children out of school</v>
      </c>
      <c r="E195" t="str">
        <f t="shared" ref="E195:E258" si="6">A195&amp;"|"&amp;D195</f>
        <v>Burkina Faso|HCD Index - Children out of school</v>
      </c>
      <c r="F195">
        <f>VLOOKUP(C195,AI:AK,1,0)</f>
        <v>12</v>
      </c>
      <c r="G195" t="str">
        <f>VLOOKUP(C195,AI:AK,3,0)</f>
        <v>% of primary school age children</v>
      </c>
      <c r="H195">
        <v>0.33341229494550489</v>
      </c>
      <c r="I195">
        <v>0.28999999999999998</v>
      </c>
      <c r="J195" s="17">
        <f t="shared" ref="J195:J258" si="7">L195-I195</f>
        <v>-0.24731632429842956</v>
      </c>
      <c r="L195" s="17">
        <v>4.268367570157041E-2</v>
      </c>
      <c r="M195" s="18" cm="1">
        <f t="array" ref="M195">IF(AND(B195&lt;&gt;"", L195&lt;&gt;""), 1 + SUMPRODUCT((B$2:B$593=B195) * (L$2:L$593&gt;L195) * (A$2:A$593&lt;&gt;"ECOWAS")), "")</f>
        <v>10</v>
      </c>
      <c r="N195">
        <v>0.36130360387736871</v>
      </c>
      <c r="O195">
        <v>0.40372711911974929</v>
      </c>
      <c r="AI195">
        <v>23</v>
      </c>
      <c r="AJ195" s="9" t="s">
        <v>105</v>
      </c>
      <c r="AK195" s="12" t="s">
        <v>70</v>
      </c>
    </row>
    <row r="196" spans="1:37" x14ac:dyDescent="0.35">
      <c r="A196" t="s">
        <v>8</v>
      </c>
      <c r="B196" t="s">
        <v>34</v>
      </c>
      <c r="C196">
        <v>12</v>
      </c>
      <c r="D196" t="str">
        <f>VLOOKUP(C196,AI:AK,2,0)</f>
        <v>HCD Index - Children out of school</v>
      </c>
      <c r="E196" t="str">
        <f t="shared" si="6"/>
        <v>Cabo Verde|HCD Index - Children out of school</v>
      </c>
      <c r="F196">
        <f>VLOOKUP(C196,AI:AK,1,0)</f>
        <v>12</v>
      </c>
      <c r="G196" t="str">
        <f>VLOOKUP(C196,AI:AK,3,0)</f>
        <v>% of primary school age children</v>
      </c>
      <c r="H196">
        <v>0.84065411617053565</v>
      </c>
      <c r="I196">
        <v>0.82</v>
      </c>
      <c r="J196" s="17">
        <f t="shared" si="7"/>
        <v>-0.1022014967384407</v>
      </c>
      <c r="L196" s="17">
        <v>0.71779850326155925</v>
      </c>
      <c r="M196" s="18" cm="1">
        <f t="array" ref="M196">IF(AND(B196&lt;&gt;"", L196&lt;&gt;""), 1 + SUMPRODUCT((B$2:B$593=B196) * (L$2:L$593&gt;L196) * (A$2:A$593&lt;&gt;"ECOWAS")), "")</f>
        <v>4</v>
      </c>
      <c r="N196">
        <v>0.84746776246871802</v>
      </c>
      <c r="O196">
        <v>0.86204276087027709</v>
      </c>
      <c r="AI196">
        <v>23</v>
      </c>
      <c r="AJ196" s="9" t="s">
        <v>105</v>
      </c>
      <c r="AK196" s="12" t="s">
        <v>122</v>
      </c>
    </row>
    <row r="197" spans="1:37" x14ac:dyDescent="0.35">
      <c r="A197" t="s">
        <v>9</v>
      </c>
      <c r="B197" t="s">
        <v>34</v>
      </c>
      <c r="C197">
        <v>12</v>
      </c>
      <c r="D197" t="str">
        <f>VLOOKUP(C197,AI:AK,2,0)</f>
        <v>HCD Index - Children out of school</v>
      </c>
      <c r="E197" t="str">
        <f t="shared" si="6"/>
        <v>Cote d'Ivoire|HCD Index - Children out of school</v>
      </c>
      <c r="F197">
        <f>VLOOKUP(C197,AI:AK,1,0)</f>
        <v>12</v>
      </c>
      <c r="G197" t="str">
        <f>VLOOKUP(C197,AI:AK,3,0)</f>
        <v>% of primary school age children</v>
      </c>
      <c r="H197">
        <v>0.70644246629321794</v>
      </c>
      <c r="I197">
        <v>0.95</v>
      </c>
      <c r="J197" s="17">
        <f t="shared" si="7"/>
        <v>-0.19734213001464407</v>
      </c>
      <c r="L197" s="17">
        <v>0.75265786998535589</v>
      </c>
      <c r="M197" s="18" cm="1">
        <f t="array" ref="M197">IF(AND(B197&lt;&gt;"", L197&lt;&gt;""), 1 + SUMPRODUCT((B$2:B$593=B197) * (L$2:L$593&gt;L197) * (A$2:A$593&lt;&gt;"ECOWAS")), "")</f>
        <v>3</v>
      </c>
      <c r="N197">
        <v>0.72006153287660413</v>
      </c>
      <c r="O197">
        <v>0.74077654055870024</v>
      </c>
      <c r="AI197">
        <v>23</v>
      </c>
      <c r="AJ197" s="9" t="s">
        <v>105</v>
      </c>
      <c r="AK197" s="12" t="s">
        <v>123</v>
      </c>
    </row>
    <row r="198" spans="1:37" x14ac:dyDescent="0.35">
      <c r="A198" t="s">
        <v>10</v>
      </c>
      <c r="B198" t="s">
        <v>34</v>
      </c>
      <c r="C198">
        <v>12</v>
      </c>
      <c r="D198" t="str">
        <f>VLOOKUP(C198,AI:AK,2,0)</f>
        <v>HCD Index - Children out of school</v>
      </c>
      <c r="E198" t="str">
        <f t="shared" si="6"/>
        <v>Ghana|HCD Index - Children out of school</v>
      </c>
      <c r="F198">
        <f>VLOOKUP(C198,AI:AK,1,0)</f>
        <v>12</v>
      </c>
      <c r="G198" t="str">
        <f>VLOOKUP(C198,AI:AK,3,0)</f>
        <v>% of primary school age children</v>
      </c>
      <c r="H198">
        <v>0.99333858698645494</v>
      </c>
      <c r="I198">
        <v>0.87</v>
      </c>
      <c r="J198" s="17">
        <f t="shared" si="7"/>
        <v>-0.4606033248611428</v>
      </c>
      <c r="L198" s="17">
        <v>0.40939667513885719</v>
      </c>
      <c r="M198" s="18" cm="1">
        <f t="array" ref="M198">IF(AND(B198&lt;&gt;"", L198&lt;&gt;""), 1 + SUMPRODUCT((B$2:B$593=B198) * (L$2:L$593&gt;L198) * (A$2:A$593&lt;&gt;"ECOWAS")), "")</f>
        <v>6</v>
      </c>
      <c r="N198">
        <v>0.99546067152044848</v>
      </c>
      <c r="O198">
        <v>1</v>
      </c>
      <c r="AI198">
        <v>23</v>
      </c>
      <c r="AJ198" s="9" t="s">
        <v>105</v>
      </c>
      <c r="AK198" s="12" t="s">
        <v>124</v>
      </c>
    </row>
    <row r="199" spans="1:37" x14ac:dyDescent="0.35">
      <c r="A199" t="s">
        <v>11</v>
      </c>
      <c r="B199" t="s">
        <v>34</v>
      </c>
      <c r="C199">
        <v>12</v>
      </c>
      <c r="D199" t="str">
        <f>VLOOKUP(C199,AI:AK,2,0)</f>
        <v>HCD Index - Children out of school</v>
      </c>
      <c r="E199" t="str">
        <f t="shared" si="6"/>
        <v>Guinea|HCD Index - Children out of school</v>
      </c>
      <c r="F199">
        <f>VLOOKUP(C199,AI:AK,1,0)</f>
        <v>12</v>
      </c>
      <c r="G199" t="str">
        <f>VLOOKUP(C199,AI:AK,3,0)</f>
        <v>% of primary school age children</v>
      </c>
      <c r="I199">
        <v>0.6</v>
      </c>
      <c r="J199" s="17">
        <f t="shared" si="7"/>
        <v>-0.1237237675446331</v>
      </c>
      <c r="L199" s="17">
        <v>0.47627623245536688</v>
      </c>
      <c r="M199" s="18" cm="1">
        <f t="array" ref="M199">IF(AND(B199&lt;&gt;"", L199&lt;&gt;""), 1 + SUMPRODUCT((B$2:B$593=B199) * (L$2:L$593&gt;L199) * (A$2:A$593&lt;&gt;"ECOWAS")), "")</f>
        <v>5</v>
      </c>
      <c r="O199">
        <v>0.60105617397781008</v>
      </c>
      <c r="AI199">
        <v>23</v>
      </c>
      <c r="AJ199" s="9" t="s">
        <v>105</v>
      </c>
      <c r="AK199" s="12" t="s">
        <v>125</v>
      </c>
    </row>
    <row r="200" spans="1:37" x14ac:dyDescent="0.35">
      <c r="A200" t="s">
        <v>12</v>
      </c>
      <c r="B200" t="s">
        <v>34</v>
      </c>
      <c r="C200">
        <v>12</v>
      </c>
      <c r="D200" t="str">
        <f>VLOOKUP(C200,AI:AK,2,0)</f>
        <v>HCD Index - Children out of school</v>
      </c>
      <c r="E200" t="str">
        <f t="shared" si="6"/>
        <v>Guinea-Bissau|HCD Index - Children out of school</v>
      </c>
      <c r="F200">
        <f>VLOOKUP(C200,AI:AK,1,0)</f>
        <v>12</v>
      </c>
      <c r="G200" t="str">
        <f>VLOOKUP(C200,AI:AK,3,0)</f>
        <v>% of primary school age children</v>
      </c>
      <c r="J200" s="17">
        <f t="shared" si="7"/>
        <v>0</v>
      </c>
      <c r="M200" s="18" t="str" cm="1">
        <f t="array" ref="M200">IF(AND(B200&lt;&gt;"", L200&lt;&gt;""), 1 + SUMPRODUCT((B$2:B$593=B200) * (L$2:L$593&gt;L200) * (A$2:A$593&lt;&gt;"ECOWAS")), "")</f>
        <v/>
      </c>
      <c r="O200">
        <v>0.60105617397781008</v>
      </c>
      <c r="AI200">
        <v>23</v>
      </c>
      <c r="AJ200" s="9" t="s">
        <v>105</v>
      </c>
      <c r="AK200" s="12" t="s">
        <v>126</v>
      </c>
    </row>
    <row r="201" spans="1:37" x14ac:dyDescent="0.35">
      <c r="A201" t="s">
        <v>13</v>
      </c>
      <c r="B201" t="s">
        <v>34</v>
      </c>
      <c r="C201">
        <v>12</v>
      </c>
      <c r="D201" t="str">
        <f>VLOOKUP(C201,AI:AK,2,0)</f>
        <v>HCD Index - Children out of school</v>
      </c>
      <c r="E201" t="str">
        <f t="shared" si="6"/>
        <v>Liberia|HCD Index - Children out of school</v>
      </c>
      <c r="F201">
        <f>VLOOKUP(C201,AI:AK,1,0)</f>
        <v>12</v>
      </c>
      <c r="G201" t="str">
        <f>VLOOKUP(C201,AI:AK,3,0)</f>
        <v>% of primary school age children</v>
      </c>
      <c r="H201">
        <v>0.3852769819803355</v>
      </c>
      <c r="I201">
        <v>0.39</v>
      </c>
      <c r="J201" s="17">
        <f t="shared" si="7"/>
        <v>-0.31485677664569789</v>
      </c>
      <c r="L201" s="17">
        <v>7.5143223354302111E-2</v>
      </c>
      <c r="M201" s="18" cm="1">
        <f t="array" ref="M201">IF(AND(B201&lt;&gt;"", L201&lt;&gt;""), 1 + SUMPRODUCT((B$2:B$593=B201) * (L$2:L$593&gt;L201) * (A$2:A$593&lt;&gt;"ECOWAS")), "")</f>
        <v>9</v>
      </c>
      <c r="N201">
        <v>0.40094227126380277</v>
      </c>
      <c r="O201">
        <v>0.45058918042445639</v>
      </c>
      <c r="AI201">
        <v>23</v>
      </c>
      <c r="AJ201" s="9" t="s">
        <v>105</v>
      </c>
      <c r="AK201" s="12" t="s">
        <v>127</v>
      </c>
    </row>
    <row r="202" spans="1:37" x14ac:dyDescent="0.35">
      <c r="A202" t="s">
        <v>14</v>
      </c>
      <c r="B202" t="s">
        <v>34</v>
      </c>
      <c r="C202">
        <v>12</v>
      </c>
      <c r="D202" t="str">
        <f>VLOOKUP(C202,AI:AK,2,0)</f>
        <v>HCD Index - Children out of school</v>
      </c>
      <c r="E202" t="str">
        <f t="shared" si="6"/>
        <v>Mali|HCD Index - Children out of school</v>
      </c>
      <c r="F202">
        <f>VLOOKUP(C202,AI:AK,1,0)</f>
        <v>12</v>
      </c>
      <c r="G202" t="str">
        <f>VLOOKUP(C202,AI:AK,3,0)</f>
        <v>% of primary school age children</v>
      </c>
      <c r="H202">
        <v>2.9073394034247579E-2</v>
      </c>
      <c r="I202">
        <v>0</v>
      </c>
      <c r="J202" s="17">
        <f t="shared" si="7"/>
        <v>0</v>
      </c>
      <c r="M202" s="18" t="str" cm="1">
        <f t="array" ref="M202">IF(AND(B202&lt;&gt;"", L202&lt;&gt;""), 1 + SUMPRODUCT((B$2:B$593=B202) * (L$2:L$593&gt;L202) * (A$2:A$593&lt;&gt;"ECOWAS")), "")</f>
        <v/>
      </c>
      <c r="N202">
        <v>4.5072870363613522E-2</v>
      </c>
      <c r="O202">
        <v>0.12874332865876259</v>
      </c>
      <c r="AI202">
        <v>23</v>
      </c>
      <c r="AJ202" s="9" t="s">
        <v>105</v>
      </c>
      <c r="AK202" s="12" t="s">
        <v>128</v>
      </c>
    </row>
    <row r="203" spans="1:37" x14ac:dyDescent="0.35">
      <c r="A203" t="s">
        <v>15</v>
      </c>
      <c r="B203" t="s">
        <v>34</v>
      </c>
      <c r="C203">
        <v>12</v>
      </c>
      <c r="D203" t="str">
        <f>VLOOKUP(C203,AI:AK,2,0)</f>
        <v>HCD Index - Children out of school</v>
      </c>
      <c r="E203" t="str">
        <f t="shared" si="6"/>
        <v>Niger|HCD Index - Children out of school</v>
      </c>
      <c r="F203">
        <f>VLOOKUP(C203,AI:AK,1,0)</f>
        <v>12</v>
      </c>
      <c r="G203" t="str">
        <f>VLOOKUP(C203,AI:AK,3,0)</f>
        <v>% of primary school age children</v>
      </c>
      <c r="H203">
        <v>0</v>
      </c>
      <c r="I203">
        <v>0</v>
      </c>
      <c r="J203" s="17">
        <f t="shared" si="7"/>
        <v>0</v>
      </c>
      <c r="L203" s="17">
        <v>0</v>
      </c>
      <c r="M203" s="18" cm="1">
        <f t="array" ref="M203">IF(AND(B203&lt;&gt;"", L203&lt;&gt;""), 1 + SUMPRODUCT((B$2:B$593=B203) * (L$2:L$593&gt;L203) * (A$2:A$593&lt;&gt;"ECOWAS")), "")</f>
        <v>11</v>
      </c>
      <c r="N203">
        <v>3.2644568639253607E-2</v>
      </c>
      <c r="O203">
        <v>0.102474218567462</v>
      </c>
      <c r="AI203">
        <v>23</v>
      </c>
      <c r="AJ203" s="9" t="s">
        <v>105</v>
      </c>
      <c r="AK203" s="12" t="s">
        <v>129</v>
      </c>
    </row>
    <row r="204" spans="1:37" x14ac:dyDescent="0.35">
      <c r="A204" t="s">
        <v>16</v>
      </c>
      <c r="B204" t="s">
        <v>34</v>
      </c>
      <c r="C204">
        <v>12</v>
      </c>
      <c r="D204" t="str">
        <f>VLOOKUP(C204,AI:AK,2,0)</f>
        <v>HCD Index - Children out of school</v>
      </c>
      <c r="E204" t="str">
        <f t="shared" si="6"/>
        <v>Nigeria|HCD Index - Children out of school</v>
      </c>
      <c r="F204">
        <f>VLOOKUP(C204,AI:AK,1,0)</f>
        <v>12</v>
      </c>
      <c r="G204" t="str">
        <f>VLOOKUP(C204,AI:AK,3,0)</f>
        <v>% of primary school age children</v>
      </c>
      <c r="J204" s="17">
        <f t="shared" si="7"/>
        <v>0</v>
      </c>
      <c r="M204" s="18" t="str" cm="1">
        <f t="array" ref="M204">IF(AND(B204&lt;&gt;"", L204&lt;&gt;""), 1 + SUMPRODUCT((B$2:B$593=B204) * (L$2:L$593&gt;L204) * (A$2:A$593&lt;&gt;"ECOWAS")), "")</f>
        <v/>
      </c>
      <c r="O204">
        <v>0.60105617397781008</v>
      </c>
      <c r="AI204">
        <v>23</v>
      </c>
      <c r="AJ204" s="9" t="s">
        <v>105</v>
      </c>
      <c r="AK204" s="12" t="s">
        <v>130</v>
      </c>
    </row>
    <row r="205" spans="1:37" x14ac:dyDescent="0.35">
      <c r="A205" t="s">
        <v>17</v>
      </c>
      <c r="B205" t="s">
        <v>34</v>
      </c>
      <c r="C205">
        <v>12</v>
      </c>
      <c r="D205" t="str">
        <f>VLOOKUP(C205,AI:AK,2,0)</f>
        <v>HCD Index - Children out of school</v>
      </c>
      <c r="E205" t="str">
        <f t="shared" si="6"/>
        <v>Senegal|HCD Index - Children out of school</v>
      </c>
      <c r="F205">
        <f>VLOOKUP(C205,AI:AK,1,0)</f>
        <v>12</v>
      </c>
      <c r="G205" t="str">
        <f>VLOOKUP(C205,AI:AK,3,0)</f>
        <v>% of primary school age children</v>
      </c>
      <c r="I205">
        <v>0.28000000000000003</v>
      </c>
      <c r="J205" s="17">
        <f t="shared" si="7"/>
        <v>-6.1363679700116136E-2</v>
      </c>
      <c r="L205" s="17">
        <v>0.21863632029988389</v>
      </c>
      <c r="M205" s="18" cm="1">
        <f t="array" ref="M205">IF(AND(B205&lt;&gt;"", L205&lt;&gt;""), 1 + SUMPRODUCT((B$2:B$593=B205) * (L$2:L$593&gt;L205) * (A$2:A$593&lt;&gt;"ECOWAS")), "")</f>
        <v>8</v>
      </c>
      <c r="O205">
        <v>0.60105617397781008</v>
      </c>
      <c r="AI205">
        <v>23</v>
      </c>
      <c r="AJ205" s="9" t="s">
        <v>105</v>
      </c>
      <c r="AK205" s="12" t="s">
        <v>131</v>
      </c>
    </row>
    <row r="206" spans="1:37" x14ac:dyDescent="0.35">
      <c r="A206" t="s">
        <v>18</v>
      </c>
      <c r="B206" t="s">
        <v>34</v>
      </c>
      <c r="C206">
        <v>12</v>
      </c>
      <c r="D206" t="str">
        <f>VLOOKUP(C206,AI:AK,2,0)</f>
        <v>HCD Index - Children out of school</v>
      </c>
      <c r="E206" t="str">
        <f t="shared" si="6"/>
        <v>Sierra Leone|HCD Index - Children out of school</v>
      </c>
      <c r="F206">
        <f>VLOOKUP(C206,AI:AK,1,0)</f>
        <v>12</v>
      </c>
      <c r="G206" t="str">
        <f>VLOOKUP(C206,AI:AK,3,0)</f>
        <v>% of primary school age children</v>
      </c>
      <c r="J206" s="17">
        <f t="shared" si="7"/>
        <v>0</v>
      </c>
      <c r="M206" s="18" t="str" cm="1">
        <f t="array" ref="M206">IF(AND(B206&lt;&gt;"", L206&lt;&gt;""), 1 + SUMPRODUCT((B$2:B$593=B206) * (L$2:L$593&gt;L206) * (A$2:A$593&lt;&gt;"ECOWAS")), "")</f>
        <v/>
      </c>
      <c r="O206">
        <v>0.60105617397781008</v>
      </c>
      <c r="AI206">
        <v>23</v>
      </c>
      <c r="AJ206" s="9" t="s">
        <v>105</v>
      </c>
      <c r="AK206" s="12" t="s">
        <v>132</v>
      </c>
    </row>
    <row r="207" spans="1:37" x14ac:dyDescent="0.35">
      <c r="A207" t="s">
        <v>19</v>
      </c>
      <c r="B207" t="s">
        <v>34</v>
      </c>
      <c r="C207">
        <v>12</v>
      </c>
      <c r="D207" t="str">
        <f>VLOOKUP(C207,AI:AK,2,0)</f>
        <v>HCD Index - Children out of school</v>
      </c>
      <c r="E207" t="str">
        <f t="shared" si="6"/>
        <v>Gambia, The|HCD Index - Children out of school</v>
      </c>
      <c r="F207">
        <f>VLOOKUP(C207,AI:AK,1,0)</f>
        <v>12</v>
      </c>
      <c r="G207" t="str">
        <f>VLOOKUP(C207,AI:AK,3,0)</f>
        <v>% of primary school age children</v>
      </c>
      <c r="H207">
        <v>0.43325152271079093</v>
      </c>
      <c r="I207">
        <v>0.66</v>
      </c>
      <c r="J207" s="17">
        <f t="shared" si="7"/>
        <v>-0.32430767479570494</v>
      </c>
      <c r="L207" s="17">
        <v>0.33569232520429509</v>
      </c>
      <c r="M207" s="18" cm="1">
        <f t="array" ref="M207">IF(AND(B207&lt;&gt;"", L207&lt;&gt;""), 1 + SUMPRODUCT((B$2:B$593=B207) * (L$2:L$593&gt;L207) * (A$2:A$593&lt;&gt;"ECOWAS")), "")</f>
        <v>7</v>
      </c>
      <c r="N207">
        <v>0.45732295388477012</v>
      </c>
      <c r="O207">
        <v>0.49393632078733879</v>
      </c>
      <c r="AI207">
        <v>23</v>
      </c>
      <c r="AJ207" s="9" t="s">
        <v>105</v>
      </c>
      <c r="AK207" s="12" t="s">
        <v>133</v>
      </c>
    </row>
    <row r="208" spans="1:37" x14ac:dyDescent="0.35">
      <c r="A208" t="s">
        <v>20</v>
      </c>
      <c r="B208" t="s">
        <v>34</v>
      </c>
      <c r="C208">
        <v>12</v>
      </c>
      <c r="D208" t="str">
        <f>VLOOKUP(C208,AI:AK,2,0)</f>
        <v>HCD Index - Children out of school</v>
      </c>
      <c r="E208" t="str">
        <f t="shared" si="6"/>
        <v>Togo|HCD Index - Children out of school</v>
      </c>
      <c r="F208">
        <f>VLOOKUP(C208,AI:AK,1,0)</f>
        <v>12</v>
      </c>
      <c r="G208" t="str">
        <f>VLOOKUP(C208,AI:AK,3,0)</f>
        <v>% of primary school age children</v>
      </c>
      <c r="H208">
        <v>0.82826015902308003</v>
      </c>
      <c r="I208">
        <v>1</v>
      </c>
      <c r="J208" s="17">
        <f t="shared" si="7"/>
        <v>0</v>
      </c>
      <c r="L208" s="17">
        <v>1</v>
      </c>
      <c r="M208" s="18" cm="1">
        <f t="array" ref="M208">IF(AND(B208&lt;&gt;"", L208&lt;&gt;""), 1 + SUMPRODUCT((B$2:B$593=B208) * (L$2:L$593&gt;L208) * (A$2:A$593&lt;&gt;"ECOWAS")), "")</f>
        <v>1</v>
      </c>
      <c r="N208">
        <v>0.83721844541624302</v>
      </c>
      <c r="O208">
        <v>0.85084426700369054</v>
      </c>
      <c r="AI208">
        <v>23</v>
      </c>
      <c r="AJ208" s="9" t="s">
        <v>105</v>
      </c>
      <c r="AK208" s="12" t="s">
        <v>134</v>
      </c>
    </row>
    <row r="209" spans="1:37" x14ac:dyDescent="0.35">
      <c r="A209" t="s">
        <v>21</v>
      </c>
      <c r="B209" t="s">
        <v>34</v>
      </c>
      <c r="C209">
        <v>12</v>
      </c>
      <c r="D209" t="str">
        <f>VLOOKUP(C209,AI:AK,2,0)</f>
        <v>HCD Index - Children out of school</v>
      </c>
      <c r="E209" t="str">
        <f t="shared" si="6"/>
        <v>ECOWAS|HCD Index - Children out of school</v>
      </c>
      <c r="F209">
        <f>VLOOKUP(C209,AI:AK,1,0)</f>
        <v>12</v>
      </c>
      <c r="G209" t="str">
        <f>VLOOKUP(C209,AI:AK,3,0)</f>
        <v>% of primary school age children</v>
      </c>
      <c r="H209">
        <v>0.55180665038253818</v>
      </c>
      <c r="I209">
        <v>0.56999999999999995</v>
      </c>
      <c r="J209" s="17">
        <f t="shared" si="7"/>
        <v>-0.12282024704858024</v>
      </c>
      <c r="L209" s="17">
        <v>0.44717975295141971</v>
      </c>
      <c r="M209" s="18"/>
      <c r="N209">
        <v>0.56694498033920893</v>
      </c>
      <c r="O209">
        <v>0.60105617397781008</v>
      </c>
      <c r="AI209">
        <v>23</v>
      </c>
      <c r="AJ209" s="9" t="s">
        <v>105</v>
      </c>
      <c r="AK209" s="12" t="s">
        <v>135</v>
      </c>
    </row>
    <row r="210" spans="1:37" x14ac:dyDescent="0.35">
      <c r="A210" t="s">
        <v>6</v>
      </c>
      <c r="B210" t="s">
        <v>35</v>
      </c>
      <c r="C210">
        <v>13</v>
      </c>
      <c r="D210" t="str">
        <f>VLOOKUP(C210,AI:AK,2,0)</f>
        <v>HCD Index - Mean years of schooling</v>
      </c>
      <c r="E210" t="str">
        <f t="shared" si="6"/>
        <v>Benin|HCD Index - Mean years of schooling</v>
      </c>
      <c r="F210">
        <f>VLOOKUP(C210,AI:AK,1,0)</f>
        <v>13</v>
      </c>
      <c r="G210" t="str">
        <f>VLOOKUP(C210,AI:AK,3,0)</f>
        <v># years</v>
      </c>
      <c r="H210">
        <v>0.17127663259006889</v>
      </c>
      <c r="I210">
        <v>0.17</v>
      </c>
      <c r="J210" s="17">
        <f t="shared" si="7"/>
        <v>-5.0319540151090705E-2</v>
      </c>
      <c r="L210" s="17">
        <v>0.11968045984890931</v>
      </c>
      <c r="M210" s="18" cm="1">
        <f t="array" ref="M210">IF(AND(B210&lt;&gt;"", L210&lt;&gt;""), 1 + SUMPRODUCT((B$2:B$593=B210) * (L$2:L$593&gt;L210) * (A$2:A$593&lt;&gt;"ECOWAS")), "")</f>
        <v>10</v>
      </c>
      <c r="N210">
        <v>0.24855748795240881</v>
      </c>
      <c r="O210">
        <v>0.46895549991856222</v>
      </c>
      <c r="AI210">
        <v>23</v>
      </c>
      <c r="AJ210" s="9" t="s">
        <v>105</v>
      </c>
      <c r="AK210" s="12" t="s">
        <v>136</v>
      </c>
    </row>
    <row r="211" spans="1:37" x14ac:dyDescent="0.35">
      <c r="A211" t="s">
        <v>7</v>
      </c>
      <c r="B211" t="s">
        <v>35</v>
      </c>
      <c r="C211">
        <v>13</v>
      </c>
      <c r="D211" t="str">
        <f>VLOOKUP(C211,AI:AK,2,0)</f>
        <v>HCD Index - Mean years of schooling</v>
      </c>
      <c r="E211" t="str">
        <f t="shared" si="6"/>
        <v>Burkina Faso|HCD Index - Mean years of schooling</v>
      </c>
      <c r="F211">
        <f>VLOOKUP(C211,AI:AK,1,0)</f>
        <v>13</v>
      </c>
      <c r="G211" t="str">
        <f>VLOOKUP(C211,AI:AK,3,0)</f>
        <v># years</v>
      </c>
      <c r="H211">
        <v>0</v>
      </c>
      <c r="I211">
        <v>0</v>
      </c>
      <c r="J211" s="17">
        <f t="shared" si="7"/>
        <v>5.5951812558231312E-2</v>
      </c>
      <c r="L211" s="17">
        <v>5.5951812558231312E-2</v>
      </c>
      <c r="M211" s="18" cm="1">
        <f t="array" ref="M211">IF(AND(B211&lt;&gt;"", L211&lt;&gt;""), 1 + SUMPRODUCT((B$2:B$593=B211) * (L$2:L$593&gt;L211) * (A$2:A$593&lt;&gt;"ECOWAS")), "")</f>
        <v>13</v>
      </c>
      <c r="N211">
        <v>3.2539307520985238E-2</v>
      </c>
      <c r="O211">
        <v>0.1253384704541024</v>
      </c>
      <c r="AI211">
        <v>29</v>
      </c>
      <c r="AJ211" s="9" t="s">
        <v>111</v>
      </c>
      <c r="AK211" s="12" t="s">
        <v>112</v>
      </c>
    </row>
    <row r="212" spans="1:37" x14ac:dyDescent="0.35">
      <c r="A212" t="s">
        <v>8</v>
      </c>
      <c r="B212" t="s">
        <v>35</v>
      </c>
      <c r="C212">
        <v>13</v>
      </c>
      <c r="D212" t="str">
        <f>VLOOKUP(C212,AI:AK,2,0)</f>
        <v>HCD Index - Mean years of schooling</v>
      </c>
      <c r="E212" t="str">
        <f t="shared" si="6"/>
        <v>Cabo Verde|HCD Index - Mean years of schooling</v>
      </c>
      <c r="F212">
        <f>VLOOKUP(C212,AI:AK,1,0)</f>
        <v>13</v>
      </c>
      <c r="G212" t="str">
        <f>VLOOKUP(C212,AI:AK,3,0)</f>
        <v># years</v>
      </c>
      <c r="H212">
        <v>0.35812386814287128</v>
      </c>
      <c r="I212">
        <v>0.37</v>
      </c>
      <c r="J212" s="17">
        <f t="shared" si="7"/>
        <v>-2.0436923326403622E-2</v>
      </c>
      <c r="L212" s="17">
        <v>0.34956307667359637</v>
      </c>
      <c r="M212" s="18" cm="1">
        <f t="array" ref="M212">IF(AND(B212&lt;&gt;"", L212&lt;&gt;""), 1 + SUMPRODUCT((B$2:B$593=B212) * (L$2:L$593&gt;L212) * (A$2:A$593&lt;&gt;"ECOWAS")), "")</f>
        <v>3</v>
      </c>
      <c r="N212">
        <v>0.48421368478668919</v>
      </c>
      <c r="O212">
        <v>0.84381044115251824</v>
      </c>
      <c r="AI212">
        <v>29</v>
      </c>
      <c r="AJ212" s="9" t="s">
        <v>111</v>
      </c>
      <c r="AK212" s="12" t="s">
        <v>112</v>
      </c>
    </row>
    <row r="213" spans="1:37" x14ac:dyDescent="0.35">
      <c r="A213" t="s">
        <v>9</v>
      </c>
      <c r="B213" t="s">
        <v>35</v>
      </c>
      <c r="C213">
        <v>13</v>
      </c>
      <c r="D213" t="str">
        <f>VLOOKUP(C213,AI:AK,2,0)</f>
        <v>HCD Index - Mean years of schooling</v>
      </c>
      <c r="E213" t="str">
        <f t="shared" si="6"/>
        <v>Cote d'Ivoire|HCD Index - Mean years of schooling</v>
      </c>
      <c r="F213">
        <f>VLOOKUP(C213,AI:AK,1,0)</f>
        <v>13</v>
      </c>
      <c r="G213" t="str">
        <f>VLOOKUP(C213,AI:AK,3,0)</f>
        <v># years</v>
      </c>
      <c r="H213">
        <v>0.28027085332920371</v>
      </c>
      <c r="I213">
        <v>0.28999999999999998</v>
      </c>
      <c r="J213" s="17">
        <f t="shared" si="7"/>
        <v>-8.4703341508299668E-2</v>
      </c>
      <c r="L213" s="17">
        <v>0.20529665849170031</v>
      </c>
      <c r="M213" s="18" cm="1">
        <f t="array" ref="M213">IF(AND(B213&lt;&gt;"", L213&lt;&gt;""), 1 + SUMPRODUCT((B$2:B$593=B213) * (L$2:L$593&gt;L213) * (A$2:A$593&lt;&gt;"ECOWAS")), "")</f>
        <v>7</v>
      </c>
      <c r="N213">
        <v>0.38602360277240572</v>
      </c>
      <c r="O213">
        <v>0.6876208823050366</v>
      </c>
      <c r="AI213">
        <v>29</v>
      </c>
      <c r="AJ213" s="9" t="s">
        <v>111</v>
      </c>
      <c r="AK213" s="12" t="s">
        <v>112</v>
      </c>
    </row>
    <row r="214" spans="1:37" x14ac:dyDescent="0.35">
      <c r="A214" t="s">
        <v>10</v>
      </c>
      <c r="B214" t="s">
        <v>35</v>
      </c>
      <c r="C214">
        <v>13</v>
      </c>
      <c r="D214" t="str">
        <f>VLOOKUP(C214,AI:AK,2,0)</f>
        <v>HCD Index - Mean years of schooling</v>
      </c>
      <c r="E214" t="str">
        <f t="shared" si="6"/>
        <v>Ghana|HCD Index - Mean years of schooling</v>
      </c>
      <c r="F214">
        <f>VLOOKUP(C214,AI:AK,1,0)</f>
        <v>13</v>
      </c>
      <c r="G214" t="str">
        <f>VLOOKUP(C214,AI:AK,3,0)</f>
        <v># years</v>
      </c>
      <c r="H214">
        <v>0.43597688295653902</v>
      </c>
      <c r="I214">
        <v>0.44</v>
      </c>
      <c r="J214" s="17">
        <f t="shared" si="7"/>
        <v>-6.3789440984173496E-2</v>
      </c>
      <c r="L214" s="17">
        <v>0.37621055901582651</v>
      </c>
      <c r="M214" s="18" cm="1">
        <f t="array" ref="M214">IF(AND(B214&lt;&gt;"", L214&lt;&gt;""), 1 + SUMPRODUCT((B$2:B$593=B214) * (L$2:L$593&gt;L214) * (A$2:A$593&lt;&gt;"ECOWAS")), "")</f>
        <v>2</v>
      </c>
      <c r="N214">
        <v>0.58240376680097261</v>
      </c>
      <c r="O214">
        <v>1</v>
      </c>
      <c r="AI214">
        <v>29</v>
      </c>
      <c r="AJ214" s="9" t="s">
        <v>111</v>
      </c>
      <c r="AK214" s="12" t="s">
        <v>112</v>
      </c>
    </row>
    <row r="215" spans="1:37" x14ac:dyDescent="0.35">
      <c r="A215" t="s">
        <v>11</v>
      </c>
      <c r="B215" t="s">
        <v>35</v>
      </c>
      <c r="C215">
        <v>13</v>
      </c>
      <c r="D215" t="str">
        <f>VLOOKUP(C215,AI:AK,2,0)</f>
        <v>HCD Index - Mean years of schooling</v>
      </c>
      <c r="E215" t="str">
        <f t="shared" si="6"/>
        <v>Guinea|HCD Index - Mean years of schooling</v>
      </c>
      <c r="F215">
        <f>VLOOKUP(C215,AI:AK,1,0)</f>
        <v>13</v>
      </c>
      <c r="G215" t="str">
        <f>VLOOKUP(C215,AI:AK,3,0)</f>
        <v># years</v>
      </c>
      <c r="H215">
        <v>8.5638316295034461E-2</v>
      </c>
      <c r="I215">
        <v>0.09</v>
      </c>
      <c r="J215" s="17">
        <f t="shared" si="7"/>
        <v>-3.0901546010021014E-2</v>
      </c>
      <c r="L215" s="17">
        <v>5.9098453989978983E-2</v>
      </c>
      <c r="M215" s="18" cm="1">
        <f t="array" ref="M215">IF(AND(B215&lt;&gt;"", L215&lt;&gt;""), 1 + SUMPRODUCT((B$2:B$593=B215) * (L$2:L$593&gt;L215) * (A$2:A$593&lt;&gt;"ECOWAS")), "")</f>
        <v>12</v>
      </c>
      <c r="N215">
        <v>0.140548397736697</v>
      </c>
      <c r="O215">
        <v>0.29714698518633231</v>
      </c>
      <c r="AI215">
        <v>29</v>
      </c>
      <c r="AJ215" s="9" t="s">
        <v>111</v>
      </c>
      <c r="AK215" s="12" t="s">
        <v>112</v>
      </c>
    </row>
    <row r="216" spans="1:37" x14ac:dyDescent="0.35">
      <c r="A216" t="s">
        <v>12</v>
      </c>
      <c r="B216" t="s">
        <v>35</v>
      </c>
      <c r="C216">
        <v>13</v>
      </c>
      <c r="D216" t="str">
        <f>VLOOKUP(C216,AI:AK,2,0)</f>
        <v>HCD Index - Mean years of schooling</v>
      </c>
      <c r="E216" t="str">
        <f t="shared" si="6"/>
        <v>Guinea-Bissau|HCD Index - Mean years of schooling</v>
      </c>
      <c r="F216">
        <f>VLOOKUP(C216,AI:AK,1,0)</f>
        <v>13</v>
      </c>
      <c r="G216" t="str">
        <f>VLOOKUP(C216,AI:AK,3,0)</f>
        <v># years</v>
      </c>
      <c r="H216">
        <v>0.13235012518323511</v>
      </c>
      <c r="I216">
        <v>0.16</v>
      </c>
      <c r="J216" s="17">
        <f t="shared" si="7"/>
        <v>1.3920245642516094E-3</v>
      </c>
      <c r="L216" s="17">
        <v>0.16139202456425161</v>
      </c>
      <c r="M216" s="18" cm="1">
        <f t="array" ref="M216">IF(AND(B216&lt;&gt;"", L216&lt;&gt;""), 1 + SUMPRODUCT((B$2:B$593=B216) * (L$2:L$593&gt;L216) * (A$2:A$593&lt;&gt;"ECOWAS")), "")</f>
        <v>8</v>
      </c>
      <c r="N216">
        <v>0.1994624469452671</v>
      </c>
      <c r="O216">
        <v>0.39086072049482129</v>
      </c>
      <c r="AI216">
        <v>29</v>
      </c>
      <c r="AJ216" s="9" t="s">
        <v>111</v>
      </c>
      <c r="AK216" s="12" t="s">
        <v>112</v>
      </c>
    </row>
    <row r="217" spans="1:37" x14ac:dyDescent="0.35">
      <c r="A217" t="s">
        <v>13</v>
      </c>
      <c r="B217" t="s">
        <v>35</v>
      </c>
      <c r="C217">
        <v>13</v>
      </c>
      <c r="D217" t="str">
        <f>VLOOKUP(C217,AI:AK,2,0)</f>
        <v>HCD Index - Mean years of schooling</v>
      </c>
      <c r="E217" t="str">
        <f t="shared" si="6"/>
        <v>Liberia|HCD Index - Mean years of schooling</v>
      </c>
      <c r="F217">
        <f>VLOOKUP(C217,AI:AK,1,0)</f>
        <v>13</v>
      </c>
      <c r="G217" t="str">
        <f>VLOOKUP(C217,AI:AK,3,0)</f>
        <v># years</v>
      </c>
      <c r="H217">
        <v>0.24134434592236981</v>
      </c>
      <c r="I217">
        <v>0.25</v>
      </c>
      <c r="J217" s="17">
        <f t="shared" si="7"/>
        <v>3.9465637866199221E-2</v>
      </c>
      <c r="L217" s="17">
        <v>0.28946563786619922</v>
      </c>
      <c r="M217" s="18" cm="1">
        <f t="array" ref="M217">IF(AND(B217&lt;&gt;"", L217&lt;&gt;""), 1 + SUMPRODUCT((B$2:B$593=B217) * (L$2:L$593&gt;L217) * (A$2:A$593&lt;&gt;"ECOWAS")), "")</f>
        <v>5</v>
      </c>
      <c r="N217">
        <v>0.33692856176526398</v>
      </c>
      <c r="O217">
        <v>0.60952610288129572</v>
      </c>
      <c r="AI217">
        <v>29</v>
      </c>
      <c r="AJ217" s="9" t="s">
        <v>111</v>
      </c>
      <c r="AK217" s="12" t="s">
        <v>112</v>
      </c>
    </row>
    <row r="218" spans="1:37" x14ac:dyDescent="0.35">
      <c r="A218" t="s">
        <v>14</v>
      </c>
      <c r="B218" t="s">
        <v>35</v>
      </c>
      <c r="C218">
        <v>13</v>
      </c>
      <c r="D218" t="str">
        <f>VLOOKUP(C218,AI:AK,2,0)</f>
        <v>HCD Index - Mean years of schooling</v>
      </c>
      <c r="E218" t="str">
        <f t="shared" si="6"/>
        <v>Mali|HCD Index - Mean years of schooling</v>
      </c>
      <c r="F218">
        <f>VLOOKUP(C218,AI:AK,1,0)</f>
        <v>13</v>
      </c>
      <c r="G218" t="str">
        <f>VLOOKUP(C218,AI:AK,3,0)</f>
        <v># years</v>
      </c>
      <c r="H218">
        <v>6.2282411850934138E-2</v>
      </c>
      <c r="I218">
        <v>0</v>
      </c>
      <c r="J218" s="17">
        <f t="shared" si="7"/>
        <v>2.0794584632948961E-3</v>
      </c>
      <c r="L218" s="17">
        <v>2.0794584632948961E-3</v>
      </c>
      <c r="M218" s="18" cm="1">
        <f t="array" ref="M218">IF(AND(B218&lt;&gt;"", L218&lt;&gt;""), 1 + SUMPRODUCT((B$2:B$593=B218) * (L$2:L$593&gt;L218) * (A$2:A$593&lt;&gt;"ECOWAS")), "")</f>
        <v>14</v>
      </c>
      <c r="N218">
        <v>0.11109137313241201</v>
      </c>
      <c r="O218">
        <v>0.25029011753208769</v>
      </c>
      <c r="AI218">
        <v>29</v>
      </c>
      <c r="AJ218" s="9" t="s">
        <v>111</v>
      </c>
      <c r="AK218" s="12" t="s">
        <v>112</v>
      </c>
    </row>
    <row r="219" spans="1:37" x14ac:dyDescent="0.35">
      <c r="A219" t="s">
        <v>15</v>
      </c>
      <c r="B219" t="s">
        <v>35</v>
      </c>
      <c r="C219">
        <v>13</v>
      </c>
      <c r="D219" t="str">
        <f>VLOOKUP(C219,AI:AK,2,0)</f>
        <v>HCD Index - Mean years of schooling</v>
      </c>
      <c r="E219" t="str">
        <f t="shared" si="6"/>
        <v>Niger|HCD Index - Mean years of schooling</v>
      </c>
      <c r="F219">
        <f>VLOOKUP(C219,AI:AK,1,0)</f>
        <v>13</v>
      </c>
      <c r="G219" t="str">
        <f>VLOOKUP(C219,AI:AK,3,0)</f>
        <v># years</v>
      </c>
      <c r="H219">
        <v>3.1141205925467069E-2</v>
      </c>
      <c r="I219">
        <v>0.04</v>
      </c>
      <c r="J219" s="17">
        <f t="shared" si="7"/>
        <v>-0.04</v>
      </c>
      <c r="L219" s="17">
        <v>0</v>
      </c>
      <c r="M219" s="18" cm="1">
        <f t="array" ref="M219">IF(AND(B219&lt;&gt;"", L219&lt;&gt;""), 1 + SUMPRODUCT((B$2:B$593=B219) * (L$2:L$593&gt;L219) * (A$2:A$593&lt;&gt;"ECOWAS")), "")</f>
        <v>15</v>
      </c>
      <c r="N219">
        <v>7.1815340326698618E-2</v>
      </c>
      <c r="O219">
        <v>0.1878142939930951</v>
      </c>
      <c r="AI219">
        <v>29</v>
      </c>
      <c r="AJ219" s="9" t="s">
        <v>111</v>
      </c>
      <c r="AK219" s="12" t="s">
        <v>112</v>
      </c>
    </row>
    <row r="220" spans="1:37" x14ac:dyDescent="0.35">
      <c r="A220" t="s">
        <v>16</v>
      </c>
      <c r="B220" t="s">
        <v>35</v>
      </c>
      <c r="C220">
        <v>13</v>
      </c>
      <c r="D220" t="str">
        <f>VLOOKUP(C220,AI:AK,2,0)</f>
        <v>HCD Index - Mean years of schooling</v>
      </c>
      <c r="E220" t="str">
        <f t="shared" si="6"/>
        <v>Nigeria|HCD Index - Mean years of schooling</v>
      </c>
      <c r="F220">
        <f>VLOOKUP(C220,AI:AK,1,0)</f>
        <v>13</v>
      </c>
      <c r="G220" t="str">
        <f>VLOOKUP(C220,AI:AK,3,0)</f>
        <v># years</v>
      </c>
      <c r="H220">
        <v>0.38147977258697169</v>
      </c>
      <c r="I220">
        <v>0.4</v>
      </c>
      <c r="J220" s="17">
        <f t="shared" si="7"/>
        <v>6.6025805245194191E-2</v>
      </c>
      <c r="L220" s="17">
        <v>0.46602580524519421</v>
      </c>
      <c r="M220" s="18" cm="1">
        <f t="array" ref="M220">IF(AND(B220&lt;&gt;"", L220&lt;&gt;""), 1 + SUMPRODUCT((B$2:B$593=B220) * (L$2:L$593&gt;L220) * (A$2:A$593&lt;&gt;"ECOWAS")), "")</f>
        <v>1</v>
      </c>
      <c r="N220">
        <v>0.51367070939097426</v>
      </c>
      <c r="O220">
        <v>0.89066730880676281</v>
      </c>
      <c r="AI220">
        <v>29</v>
      </c>
      <c r="AJ220" s="9" t="s">
        <v>111</v>
      </c>
      <c r="AK220" s="12" t="s">
        <v>112</v>
      </c>
    </row>
    <row r="221" spans="1:37" x14ac:dyDescent="0.35">
      <c r="A221" t="s">
        <v>17</v>
      </c>
      <c r="B221" t="s">
        <v>35</v>
      </c>
      <c r="C221">
        <v>13</v>
      </c>
      <c r="D221" t="str">
        <f>VLOOKUP(C221,AI:AK,2,0)</f>
        <v>HCD Index - Mean years of schooling</v>
      </c>
      <c r="E221" t="str">
        <f t="shared" si="6"/>
        <v>Senegal|HCD Index - Mean years of schooling</v>
      </c>
      <c r="F221">
        <f>VLOOKUP(C221,AI:AK,1,0)</f>
        <v>13</v>
      </c>
      <c r="G221" t="str">
        <f>VLOOKUP(C221,AI:AK,3,0)</f>
        <v># years</v>
      </c>
      <c r="H221">
        <v>0.1167795222205015</v>
      </c>
      <c r="I221">
        <v>0.12</v>
      </c>
      <c r="J221" s="17">
        <f t="shared" si="7"/>
        <v>-1.9774608777795091E-2</v>
      </c>
      <c r="L221" s="17">
        <v>0.1002253912222049</v>
      </c>
      <c r="M221" s="18" cm="1">
        <f t="array" ref="M221">IF(AND(B221&lt;&gt;"", L221&lt;&gt;""), 1 + SUMPRODUCT((B$2:B$593=B221) * (L$2:L$593&gt;L221) * (A$2:A$593&lt;&gt;"ECOWAS")), "")</f>
        <v>11</v>
      </c>
      <c r="N221">
        <v>0.1798244305424104</v>
      </c>
      <c r="O221">
        <v>0.35962280872532493</v>
      </c>
      <c r="AI221">
        <v>29</v>
      </c>
      <c r="AJ221" s="9" t="s">
        <v>111</v>
      </c>
      <c r="AK221" s="12" t="s">
        <v>112</v>
      </c>
    </row>
    <row r="222" spans="1:37" x14ac:dyDescent="0.35">
      <c r="A222" t="s">
        <v>18</v>
      </c>
      <c r="B222" t="s">
        <v>35</v>
      </c>
      <c r="C222">
        <v>13</v>
      </c>
      <c r="D222" t="str">
        <f>VLOOKUP(C222,AI:AK,2,0)</f>
        <v>HCD Index - Mean years of schooling</v>
      </c>
      <c r="E222" t="str">
        <f t="shared" si="6"/>
        <v>Sierra Leone|HCD Index - Mean years of schooling</v>
      </c>
      <c r="F222">
        <f>VLOOKUP(C222,AI:AK,1,0)</f>
        <v>13</v>
      </c>
      <c r="G222" t="str">
        <f>VLOOKUP(C222,AI:AK,3,0)</f>
        <v># years</v>
      </c>
      <c r="H222">
        <v>0.1557060296273354</v>
      </c>
      <c r="I222">
        <v>0.16</v>
      </c>
      <c r="J222" s="17">
        <f t="shared" si="7"/>
        <v>-1.0566871316881804E-2</v>
      </c>
      <c r="L222" s="17">
        <v>0.1494331286831182</v>
      </c>
      <c r="M222" s="18" cm="1">
        <f t="array" ref="M222">IF(AND(B222&lt;&gt;"", L222&lt;&gt;""), 1 + SUMPRODUCT((B$2:B$593=B222) * (L$2:L$593&gt;L222) * (A$2:A$593&lt;&gt;"ECOWAS")), "")</f>
        <v>9</v>
      </c>
      <c r="N222">
        <v>0.22891947154955219</v>
      </c>
      <c r="O222">
        <v>0.43771758814906581</v>
      </c>
      <c r="AI222">
        <v>29</v>
      </c>
      <c r="AJ222" s="9" t="s">
        <v>111</v>
      </c>
      <c r="AK222" s="12" t="s">
        <v>112</v>
      </c>
    </row>
    <row r="223" spans="1:37" x14ac:dyDescent="0.35">
      <c r="A223" t="s">
        <v>19</v>
      </c>
      <c r="B223" t="s">
        <v>35</v>
      </c>
      <c r="C223">
        <v>13</v>
      </c>
      <c r="D223" t="str">
        <f>VLOOKUP(C223,AI:AK,2,0)</f>
        <v>HCD Index - Mean years of schooling</v>
      </c>
      <c r="E223" t="str">
        <f t="shared" si="6"/>
        <v>Gambia, The|HCD Index - Mean years of schooling</v>
      </c>
      <c r="F223">
        <f>VLOOKUP(C223,AI:AK,1,0)</f>
        <v>13</v>
      </c>
      <c r="G223" t="str">
        <f>VLOOKUP(C223,AI:AK,3,0)</f>
        <v># years</v>
      </c>
      <c r="H223">
        <v>0.17127663259006889</v>
      </c>
      <c r="I223">
        <v>0.18</v>
      </c>
      <c r="J223" s="17">
        <f t="shared" si="7"/>
        <v>4.6740691183605715E-2</v>
      </c>
      <c r="L223" s="17">
        <v>0.22674069118360571</v>
      </c>
      <c r="M223" s="18" cm="1">
        <f t="array" ref="M223">IF(AND(B223&lt;&gt;"", L223&lt;&gt;""), 1 + SUMPRODUCT((B$2:B$593=B223) * (L$2:L$593&gt;L223) * (A$2:A$593&lt;&gt;"ECOWAS")), "")</f>
        <v>6</v>
      </c>
      <c r="N223">
        <v>0.24855748795240881</v>
      </c>
      <c r="O223">
        <v>0.46895549991856222</v>
      </c>
      <c r="AI223">
        <v>29</v>
      </c>
      <c r="AJ223" s="9" t="s">
        <v>111</v>
      </c>
      <c r="AK223" s="12" t="s">
        <v>112</v>
      </c>
    </row>
    <row r="224" spans="1:37" x14ac:dyDescent="0.35">
      <c r="A224" t="s">
        <v>20</v>
      </c>
      <c r="B224" t="s">
        <v>35</v>
      </c>
      <c r="C224">
        <v>13</v>
      </c>
      <c r="D224" t="str">
        <f>VLOOKUP(C224,AI:AK,2,0)</f>
        <v>HCD Index - Mean years of schooling</v>
      </c>
      <c r="E224" t="str">
        <f t="shared" si="6"/>
        <v>Togo|HCD Index - Mean years of schooling</v>
      </c>
      <c r="F224">
        <f>VLOOKUP(C224,AI:AK,1,0)</f>
        <v>13</v>
      </c>
      <c r="G224" t="str">
        <f>VLOOKUP(C224,AI:AK,3,0)</f>
        <v># years</v>
      </c>
      <c r="H224">
        <v>0.24912964740373661</v>
      </c>
      <c r="I224">
        <v>0.26</v>
      </c>
      <c r="J224" s="17">
        <f t="shared" si="7"/>
        <v>5.0657975809568712E-2</v>
      </c>
      <c r="L224" s="17">
        <v>0.31065797580956872</v>
      </c>
      <c r="M224" s="18" cm="1">
        <f t="array" ref="M224">IF(AND(B224&lt;&gt;"", L224&lt;&gt;""), 1 + SUMPRODUCT((B$2:B$593=B224) * (L$2:L$593&gt;L224) * (A$2:A$593&lt;&gt;"ECOWAS")), "")</f>
        <v>4</v>
      </c>
      <c r="N224">
        <v>0.34674756996669232</v>
      </c>
      <c r="O224">
        <v>0.62514505876604376</v>
      </c>
      <c r="AI224">
        <v>29</v>
      </c>
      <c r="AJ224" s="9" t="s">
        <v>111</v>
      </c>
      <c r="AK224" s="12" t="s">
        <v>112</v>
      </c>
    </row>
    <row r="225" spans="1:37" x14ac:dyDescent="0.35">
      <c r="A225" t="s">
        <v>21</v>
      </c>
      <c r="B225" t="s">
        <v>35</v>
      </c>
      <c r="C225">
        <v>13</v>
      </c>
      <c r="D225" t="str">
        <f>VLOOKUP(C225,AI:AK,2,0)</f>
        <v>HCD Index - Mean years of schooling</v>
      </c>
      <c r="E225" t="str">
        <f t="shared" si="6"/>
        <v>ECOWAS|HCD Index - Mean years of schooling</v>
      </c>
      <c r="F225">
        <f>VLOOKUP(C225,AI:AK,1,0)</f>
        <v>13</v>
      </c>
      <c r="G225" t="str">
        <f>VLOOKUP(C225,AI:AK,3,0)</f>
        <v># years</v>
      </c>
      <c r="H225">
        <v>0.19151841644162251</v>
      </c>
      <c r="I225">
        <v>0.2</v>
      </c>
      <c r="J225" s="17">
        <f t="shared" si="7"/>
        <v>-8.5452577589547052E-3</v>
      </c>
      <c r="L225" s="17">
        <v>0.19145474224104531</v>
      </c>
      <c r="M225" s="18"/>
      <c r="N225">
        <v>0.27408690927612261</v>
      </c>
      <c r="O225">
        <v>0.50956478521890736</v>
      </c>
      <c r="AI225">
        <v>29</v>
      </c>
      <c r="AJ225" s="9" t="s">
        <v>111</v>
      </c>
      <c r="AK225" s="12" t="s">
        <v>112</v>
      </c>
    </row>
    <row r="226" spans="1:37" x14ac:dyDescent="0.35">
      <c r="A226" t="s">
        <v>6</v>
      </c>
      <c r="B226" t="s">
        <v>36</v>
      </c>
      <c r="C226">
        <v>14</v>
      </c>
      <c r="D226" t="str">
        <f>VLOOKUP(C226,AI:AK,2,0)</f>
        <v>HCD Index - Harmonized test scores</v>
      </c>
      <c r="E226" t="str">
        <f t="shared" si="6"/>
        <v>Benin|HCD Index - Harmonized test scores</v>
      </c>
      <c r="F226">
        <f>VLOOKUP(C226,AI:AK,1,0)</f>
        <v>14</v>
      </c>
      <c r="G226" t="str">
        <f>VLOOKUP(C226,AI:AK,3,0)</f>
        <v>score out of 625</v>
      </c>
      <c r="H226">
        <v>0.40262088164994531</v>
      </c>
      <c r="I226">
        <v>0.4</v>
      </c>
      <c r="J226" s="17">
        <f t="shared" si="7"/>
        <v>2.2276971952089886E-3</v>
      </c>
      <c r="L226" s="17">
        <v>0.40222769719520901</v>
      </c>
      <c r="M226" s="18" cm="1">
        <f t="array" ref="M226">IF(AND(B226&lt;&gt;"", L226&lt;&gt;""), 1 + SUMPRODUCT((B$2:B$593=B226) * (L$2:L$593&gt;L226) * (A$2:A$593&lt;&gt;"ECOWAS")), "")</f>
        <v>4</v>
      </c>
      <c r="N226">
        <v>0.49317683878277457</v>
      </c>
      <c r="O226">
        <v>0.82639847826930912</v>
      </c>
      <c r="AI226">
        <v>29</v>
      </c>
      <c r="AJ226" s="9" t="s">
        <v>111</v>
      </c>
      <c r="AK226" s="12" t="s">
        <v>112</v>
      </c>
    </row>
    <row r="227" spans="1:37" x14ac:dyDescent="0.35">
      <c r="A227" t="s">
        <v>7</v>
      </c>
      <c r="B227" t="s">
        <v>36</v>
      </c>
      <c r="C227">
        <v>14</v>
      </c>
      <c r="D227" t="str">
        <f>VLOOKUP(C227,AI:AK,2,0)</f>
        <v>HCD Index - Harmonized test scores</v>
      </c>
      <c r="E227" t="str">
        <f t="shared" si="6"/>
        <v>Burkina Faso|HCD Index - Harmonized test scores</v>
      </c>
      <c r="F227">
        <f>VLOOKUP(C227,AI:AK,1,0)</f>
        <v>14</v>
      </c>
      <c r="G227" t="str">
        <f>VLOOKUP(C227,AI:AK,3,0)</f>
        <v>score out of 625</v>
      </c>
      <c r="H227">
        <v>0.50455021877651374</v>
      </c>
      <c r="I227">
        <v>0.5</v>
      </c>
      <c r="J227" s="17">
        <f t="shared" si="7"/>
        <v>2.7885097896417355E-3</v>
      </c>
      <c r="L227" s="17">
        <v>0.50278850978964174</v>
      </c>
      <c r="M227" s="18" cm="1">
        <f t="array" ref="M227">IF(AND(B227&lt;&gt;"", L227&lt;&gt;""), 1 + SUMPRODUCT((B$2:B$593=B227) * (L$2:L$593&gt;L227) * (A$2:A$593&lt;&gt;"ECOWAS")), "")</f>
        <v>3</v>
      </c>
      <c r="N227">
        <v>0.59982263201001118</v>
      </c>
      <c r="O227">
        <v>0.95039956521980273</v>
      </c>
      <c r="AI227">
        <v>28</v>
      </c>
      <c r="AJ227" s="9" t="s">
        <v>110</v>
      </c>
      <c r="AK227" s="12" t="s">
        <v>87</v>
      </c>
    </row>
    <row r="228" spans="1:37" x14ac:dyDescent="0.35">
      <c r="A228" t="s">
        <v>8</v>
      </c>
      <c r="B228" t="s">
        <v>36</v>
      </c>
      <c r="C228">
        <v>14</v>
      </c>
      <c r="D228" t="str">
        <f>VLOOKUP(C228,AI:AK,2,0)</f>
        <v>HCD Index - Harmonized test scores</v>
      </c>
      <c r="E228" t="str">
        <f t="shared" si="6"/>
        <v>Cabo Verde|HCD Index - Harmonized test scores</v>
      </c>
      <c r="F228">
        <f>VLOOKUP(C228,AI:AK,1,0)</f>
        <v>14</v>
      </c>
      <c r="G228" t="str">
        <f>VLOOKUP(C228,AI:AK,3,0)</f>
        <v>score out of 625</v>
      </c>
      <c r="J228" s="17">
        <f t="shared" si="7"/>
        <v>0</v>
      </c>
      <c r="M228" s="18" t="str" cm="1">
        <f t="array" ref="M228">IF(AND(B228&lt;&gt;"", L228&lt;&gt;""), 1 + SUMPRODUCT((B$2:B$593=B228) * (L$2:L$593&gt;L228) * (A$2:A$593&lt;&gt;"ECOWAS")), "")</f>
        <v/>
      </c>
      <c r="O228">
        <v>0.65641365490800718</v>
      </c>
      <c r="AI228">
        <v>28</v>
      </c>
      <c r="AJ228" s="9" t="s">
        <v>110</v>
      </c>
      <c r="AK228" s="12" t="s">
        <v>87</v>
      </c>
    </row>
    <row r="229" spans="1:37" x14ac:dyDescent="0.35">
      <c r="A229" t="s">
        <v>9</v>
      </c>
      <c r="B229" t="s">
        <v>36</v>
      </c>
      <c r="C229">
        <v>14</v>
      </c>
      <c r="D229" t="str">
        <f>VLOOKUP(C229,AI:AK,2,0)</f>
        <v>HCD Index - Harmonized test scores</v>
      </c>
      <c r="E229" t="str">
        <f t="shared" si="6"/>
        <v>Cote d'Ivoire|HCD Index - Harmonized test scores</v>
      </c>
      <c r="F229">
        <f>VLOOKUP(C229,AI:AK,1,0)</f>
        <v>14</v>
      </c>
      <c r="G229" t="str">
        <f>VLOOKUP(C229,AI:AK,3,0)</f>
        <v>score out of 625</v>
      </c>
      <c r="H229">
        <v>0.34655974623033259</v>
      </c>
      <c r="I229">
        <v>0.35</v>
      </c>
      <c r="J229" s="17">
        <f t="shared" si="7"/>
        <v>-2.2653663602230645E-3</v>
      </c>
      <c r="L229" s="17">
        <v>0.34773463363977691</v>
      </c>
      <c r="M229" s="18" cm="1">
        <f t="array" ref="M229">IF(AND(B229&lt;&gt;"", L229&lt;&gt;""), 1 + SUMPRODUCT((B$2:B$593=B229) * (L$2:L$593&gt;L229) * (A$2:A$593&lt;&gt;"ECOWAS")), "")</f>
        <v>6</v>
      </c>
      <c r="N229">
        <v>0.43452165250779451</v>
      </c>
      <c r="O229">
        <v>0.75819788044653746</v>
      </c>
      <c r="AI229">
        <v>28</v>
      </c>
      <c r="AJ229" s="9" t="s">
        <v>110</v>
      </c>
      <c r="AK229" s="12" t="s">
        <v>87</v>
      </c>
    </row>
    <row r="230" spans="1:37" x14ac:dyDescent="0.35">
      <c r="A230" t="s">
        <v>10</v>
      </c>
      <c r="B230" t="s">
        <v>36</v>
      </c>
      <c r="C230">
        <v>14</v>
      </c>
      <c r="D230" t="str">
        <f>VLOOKUP(C230,AI:AK,2,0)</f>
        <v>HCD Index - Harmonized test scores</v>
      </c>
      <c r="E230" t="str">
        <f t="shared" si="6"/>
        <v>Ghana|HCD Index - Harmonized test scores</v>
      </c>
      <c r="F230">
        <f>VLOOKUP(C230,AI:AK,1,0)</f>
        <v>14</v>
      </c>
      <c r="G230" t="str">
        <f>VLOOKUP(C230,AI:AK,3,0)</f>
        <v>score out of 625</v>
      </c>
      <c r="H230">
        <v>1.0192933712656839E-2</v>
      </c>
      <c r="I230">
        <v>0.01</v>
      </c>
      <c r="J230" s="17">
        <f t="shared" si="7"/>
        <v>1.5984748192457796E-3</v>
      </c>
      <c r="L230" s="17">
        <v>1.159847481924578E-2</v>
      </c>
      <c r="M230" s="18" cm="1">
        <f t="array" ref="M230">IF(AND(B230&lt;&gt;"", L230&lt;&gt;""), 1 + SUMPRODUCT((B$2:B$593=B230) * (L$2:L$593&gt;L230) * (A$2:A$593&lt;&gt;"ECOWAS")), "")</f>
        <v>12</v>
      </c>
      <c r="N230">
        <v>8.2590534857913678E-2</v>
      </c>
      <c r="O230">
        <v>0.34899429350990868</v>
      </c>
      <c r="AI230">
        <v>28</v>
      </c>
      <c r="AJ230" s="9" t="s">
        <v>110</v>
      </c>
      <c r="AK230" s="12" t="s">
        <v>87</v>
      </c>
    </row>
    <row r="231" spans="1:37" x14ac:dyDescent="0.35">
      <c r="A231" t="s">
        <v>11</v>
      </c>
      <c r="B231" t="s">
        <v>36</v>
      </c>
      <c r="C231">
        <v>14</v>
      </c>
      <c r="D231" t="str">
        <f>VLOOKUP(C231,AI:AK,2,0)</f>
        <v>HCD Index - Harmonized test scores</v>
      </c>
      <c r="E231" t="str">
        <f t="shared" si="6"/>
        <v>Guinea|HCD Index - Harmonized test scores</v>
      </c>
      <c r="F231">
        <f>VLOOKUP(C231,AI:AK,1,0)</f>
        <v>14</v>
      </c>
      <c r="G231" t="str">
        <f>VLOOKUP(C231,AI:AK,3,0)</f>
        <v>score out of 625</v>
      </c>
      <c r="H231">
        <v>0.52493608620182741</v>
      </c>
      <c r="I231">
        <v>0.53</v>
      </c>
      <c r="J231" s="17">
        <f t="shared" si="7"/>
        <v>-3.7944630388551115E-3</v>
      </c>
      <c r="L231" s="17">
        <v>0.52620553696114492</v>
      </c>
      <c r="M231" s="18" cm="1">
        <f t="array" ref="M231">IF(AND(B231&lt;&gt;"", L231&lt;&gt;""), 1 + SUMPRODUCT((B$2:B$593=B231) * (L$2:L$593&gt;L231) * (A$2:A$593&lt;&gt;"ECOWAS")), "")</f>
        <v>2</v>
      </c>
      <c r="N231">
        <v>0.62115179065545856</v>
      </c>
      <c r="O231">
        <v>0.97519978260990126</v>
      </c>
      <c r="AI231">
        <v>28</v>
      </c>
      <c r="AJ231" s="9" t="s">
        <v>110</v>
      </c>
      <c r="AK231" s="12" t="s">
        <v>87</v>
      </c>
    </row>
    <row r="232" spans="1:37" x14ac:dyDescent="0.35">
      <c r="A232" t="s">
        <v>12</v>
      </c>
      <c r="B232" t="s">
        <v>36</v>
      </c>
      <c r="C232">
        <v>14</v>
      </c>
      <c r="D232" t="str">
        <f>VLOOKUP(C232,AI:AK,2,0)</f>
        <v>HCD Index - Harmonized test scores</v>
      </c>
      <c r="E232" t="str">
        <f t="shared" si="6"/>
        <v>Guinea-Bissau|HCD Index - Harmonized test scores</v>
      </c>
      <c r="F232">
        <f>VLOOKUP(C232,AI:AK,1,0)</f>
        <v>14</v>
      </c>
      <c r="G232" t="str">
        <f>VLOOKUP(C232,AI:AK,3,0)</f>
        <v>score out of 625</v>
      </c>
      <c r="J232" s="17">
        <f t="shared" si="7"/>
        <v>0</v>
      </c>
      <c r="M232" s="18" t="str" cm="1">
        <f t="array" ref="M232">IF(AND(B232&lt;&gt;"", L232&lt;&gt;""), 1 + SUMPRODUCT((B$2:B$593=B232) * (L$2:L$593&gt;L232) * (A$2:A$593&lt;&gt;"ECOWAS")), "")</f>
        <v/>
      </c>
      <c r="O232">
        <v>0.65641365490800718</v>
      </c>
      <c r="AI232">
        <v>28</v>
      </c>
      <c r="AJ232" s="9" t="s">
        <v>110</v>
      </c>
      <c r="AK232" s="12" t="s">
        <v>87</v>
      </c>
    </row>
    <row r="233" spans="1:37" x14ac:dyDescent="0.35">
      <c r="A233" t="s">
        <v>13</v>
      </c>
      <c r="B233" t="s">
        <v>36</v>
      </c>
      <c r="C233">
        <v>14</v>
      </c>
      <c r="D233" t="str">
        <f>VLOOKUP(C233,AI:AK,2,0)</f>
        <v>HCD Index - Harmonized test scores</v>
      </c>
      <c r="E233" t="str">
        <f t="shared" si="6"/>
        <v>Liberia|HCD Index - Harmonized test scores</v>
      </c>
      <c r="F233">
        <f>VLOOKUP(C233,AI:AK,1,0)</f>
        <v>14</v>
      </c>
      <c r="G233" t="str">
        <f>VLOOKUP(C233,AI:AK,3,0)</f>
        <v>score out of 625</v>
      </c>
      <c r="H233">
        <v>0.13760460512086739</v>
      </c>
      <c r="I233">
        <v>0.14000000000000001</v>
      </c>
      <c r="J233" s="17">
        <f t="shared" si="7"/>
        <v>-3.6901973260015097E-3</v>
      </c>
      <c r="L233" s="17">
        <v>0.1363098026739985</v>
      </c>
      <c r="M233" s="18" cm="1">
        <f t="array" ref="M233">IF(AND(B233&lt;&gt;"", L233&lt;&gt;""), 1 + SUMPRODUCT((B$2:B$593=B233) * (L$2:L$593&gt;L233) * (A$2:A$593&lt;&gt;"ECOWAS")), "")</f>
        <v>8</v>
      </c>
      <c r="N233">
        <v>0.2158977763919594</v>
      </c>
      <c r="O233">
        <v>0.50399565219802567</v>
      </c>
      <c r="AI233">
        <v>28</v>
      </c>
      <c r="AJ233" s="9" t="s">
        <v>110</v>
      </c>
      <c r="AK233" s="12" t="s">
        <v>87</v>
      </c>
    </row>
    <row r="234" spans="1:37" x14ac:dyDescent="0.35">
      <c r="A234" t="s">
        <v>14</v>
      </c>
      <c r="B234" t="s">
        <v>36</v>
      </c>
      <c r="C234">
        <v>14</v>
      </c>
      <c r="D234" t="str">
        <f>VLOOKUP(C234,AI:AK,2,0)</f>
        <v>HCD Index - Harmonized test scores</v>
      </c>
      <c r="E234" t="str">
        <f t="shared" si="6"/>
        <v>Mali|HCD Index - Harmonized test scores</v>
      </c>
      <c r="F234">
        <f>VLOOKUP(C234,AI:AK,1,0)</f>
        <v>14</v>
      </c>
      <c r="G234" t="str">
        <f>VLOOKUP(C234,AI:AK,3,0)</f>
        <v>score out of 625</v>
      </c>
      <c r="H234">
        <v>1.0192933712656839E-2</v>
      </c>
      <c r="I234">
        <v>0.01</v>
      </c>
      <c r="J234" s="17">
        <f t="shared" si="7"/>
        <v>2.0529388132076998E-3</v>
      </c>
      <c r="L234" s="17">
        <v>1.20529388132077E-2</v>
      </c>
      <c r="M234" s="18" cm="1">
        <f t="array" ref="M234">IF(AND(B234&lt;&gt;"", L234&lt;&gt;""), 1 + SUMPRODUCT((B$2:B$593=B234) * (L$2:L$593&gt;L234) * (A$2:A$593&lt;&gt;"ECOWAS")), "")</f>
        <v>11</v>
      </c>
      <c r="N234">
        <v>8.2590534857913678E-2</v>
      </c>
      <c r="O234">
        <v>0.34899429350990868</v>
      </c>
      <c r="AI234">
        <v>28</v>
      </c>
      <c r="AJ234" s="9" t="s">
        <v>110</v>
      </c>
      <c r="AK234" s="12" t="s">
        <v>87</v>
      </c>
    </row>
    <row r="235" spans="1:37" x14ac:dyDescent="0.35">
      <c r="A235" t="s">
        <v>15</v>
      </c>
      <c r="B235" t="s">
        <v>36</v>
      </c>
      <c r="C235">
        <v>14</v>
      </c>
      <c r="D235" t="str">
        <f>VLOOKUP(C235,AI:AK,2,0)</f>
        <v>HCD Index - Harmonized test scores</v>
      </c>
      <c r="E235" t="str">
        <f t="shared" si="6"/>
        <v>Niger|HCD Index - Harmonized test scores</v>
      </c>
      <c r="F235">
        <f>VLOOKUP(C235,AI:AK,1,0)</f>
        <v>14</v>
      </c>
      <c r="G235" t="str">
        <f>VLOOKUP(C235,AI:AK,3,0)</f>
        <v>score out of 625</v>
      </c>
      <c r="H235">
        <v>0</v>
      </c>
      <c r="I235">
        <v>0</v>
      </c>
      <c r="J235" s="17">
        <f t="shared" si="7"/>
        <v>0</v>
      </c>
      <c r="L235" s="17">
        <v>0</v>
      </c>
      <c r="M235" s="18" cm="1">
        <f t="array" ref="M235">IF(AND(B235&lt;&gt;"", L235&lt;&gt;""), 1 + SUMPRODUCT((B$2:B$593=B235) * (L$2:L$593&gt;L235) * (A$2:A$593&lt;&gt;"ECOWAS")), "")</f>
        <v>13</v>
      </c>
      <c r="N235">
        <v>7.1925955535189948E-2</v>
      </c>
      <c r="O235">
        <v>0.33659418481485909</v>
      </c>
      <c r="AI235">
        <v>28</v>
      </c>
      <c r="AJ235" s="9" t="s">
        <v>110</v>
      </c>
      <c r="AK235" s="12" t="s">
        <v>87</v>
      </c>
    </row>
    <row r="236" spans="1:37" x14ac:dyDescent="0.35">
      <c r="A236" t="s">
        <v>16</v>
      </c>
      <c r="B236" t="s">
        <v>36</v>
      </c>
      <c r="C236">
        <v>14</v>
      </c>
      <c r="D236" t="str">
        <f>VLOOKUP(C236,AI:AK,2,0)</f>
        <v>HCD Index - Harmonized test scores</v>
      </c>
      <c r="E236" t="str">
        <f t="shared" si="6"/>
        <v>Nigeria|HCD Index - Harmonized test scores</v>
      </c>
      <c r="F236">
        <f>VLOOKUP(C236,AI:AK,1,0)</f>
        <v>14</v>
      </c>
      <c r="G236" t="str">
        <f>VLOOKUP(C236,AI:AK,3,0)</f>
        <v>score out of 625</v>
      </c>
      <c r="H236">
        <v>0.1019293371265684</v>
      </c>
      <c r="I236">
        <v>0.02</v>
      </c>
      <c r="J236" s="17">
        <f t="shared" si="7"/>
        <v>5.1309245852498853E-4</v>
      </c>
      <c r="L236" s="17">
        <v>2.0513092458524989E-2</v>
      </c>
      <c r="M236" s="18" cm="1">
        <f t="array" ref="M236">IF(AND(B236&lt;&gt;"", L236&lt;&gt;""), 1 + SUMPRODUCT((B$2:B$593=B236) * (L$2:L$593&gt;L236) * (A$2:A$593&lt;&gt;"ECOWAS")), "")</f>
        <v>10</v>
      </c>
      <c r="N236">
        <v>0.17857174876242651</v>
      </c>
      <c r="O236">
        <v>0.46059527176535281</v>
      </c>
      <c r="AI236">
        <v>28</v>
      </c>
      <c r="AJ236" s="9" t="s">
        <v>110</v>
      </c>
      <c r="AK236" s="12" t="s">
        <v>87</v>
      </c>
    </row>
    <row r="237" spans="1:37" x14ac:dyDescent="0.35">
      <c r="A237" t="s">
        <v>17</v>
      </c>
      <c r="B237" t="s">
        <v>36</v>
      </c>
      <c r="C237">
        <v>14</v>
      </c>
      <c r="D237" t="str">
        <f>VLOOKUP(C237,AI:AK,2,0)</f>
        <v>HCD Index - Harmonized test scores</v>
      </c>
      <c r="E237" t="str">
        <f t="shared" si="6"/>
        <v>Senegal|HCD Index - Harmonized test scores</v>
      </c>
      <c r="F237">
        <f>VLOOKUP(C237,AI:AK,1,0)</f>
        <v>14</v>
      </c>
      <c r="G237" t="str">
        <f>VLOOKUP(C237,AI:AK,3,0)</f>
        <v>score out of 625</v>
      </c>
      <c r="H237">
        <v>0.54532195362714109</v>
      </c>
      <c r="I237">
        <v>0.55000000000000004</v>
      </c>
      <c r="J237" s="17">
        <f t="shared" si="7"/>
        <v>-2.3649770647743429E-3</v>
      </c>
      <c r="L237" s="17">
        <v>0.5476350229352257</v>
      </c>
      <c r="M237" s="18" cm="1">
        <f t="array" ref="M237">IF(AND(B237&lt;&gt;"", L237&lt;&gt;""), 1 + SUMPRODUCT((B$2:B$593=B237) * (L$2:L$593&gt;L237) * (A$2:A$593&lt;&gt;"ECOWAS")), "")</f>
        <v>1</v>
      </c>
      <c r="N237">
        <v>0.64248094930090582</v>
      </c>
      <c r="O237">
        <v>1</v>
      </c>
      <c r="AI237">
        <v>28</v>
      </c>
      <c r="AJ237" s="9" t="s">
        <v>110</v>
      </c>
      <c r="AK237" s="12" t="s">
        <v>87</v>
      </c>
    </row>
    <row r="238" spans="1:37" x14ac:dyDescent="0.35">
      <c r="A238" t="s">
        <v>18</v>
      </c>
      <c r="B238" t="s">
        <v>36</v>
      </c>
      <c r="C238">
        <v>14</v>
      </c>
      <c r="D238" t="str">
        <f>VLOOKUP(C238,AI:AK,2,0)</f>
        <v>HCD Index - Harmonized test scores</v>
      </c>
      <c r="E238" t="str">
        <f t="shared" si="6"/>
        <v>Sierra Leone|HCD Index - Harmonized test scores</v>
      </c>
      <c r="F238">
        <f>VLOOKUP(C238,AI:AK,1,0)</f>
        <v>14</v>
      </c>
      <c r="G238" t="str">
        <f>VLOOKUP(C238,AI:AK,3,0)</f>
        <v>score out of 625</v>
      </c>
      <c r="J238" s="17">
        <f t="shared" si="7"/>
        <v>5.5449559396853212E-2</v>
      </c>
      <c r="L238" s="17">
        <v>5.5449559396853212E-2</v>
      </c>
      <c r="M238" s="18" cm="1">
        <f t="array" ref="M238">IF(AND(B238&lt;&gt;"", L238&lt;&gt;""), 1 + SUMPRODUCT((B$2:B$593=B238) * (L$2:L$593&gt;L238) * (A$2:A$593&lt;&gt;"ECOWAS")), "")</f>
        <v>9</v>
      </c>
      <c r="O238">
        <v>0.65641365490800718</v>
      </c>
      <c r="AI238">
        <v>28</v>
      </c>
      <c r="AJ238" s="9" t="s">
        <v>110</v>
      </c>
      <c r="AK238" s="12" t="s">
        <v>87</v>
      </c>
    </row>
    <row r="239" spans="1:37" x14ac:dyDescent="0.35">
      <c r="A239" t="s">
        <v>19</v>
      </c>
      <c r="B239" t="s">
        <v>36</v>
      </c>
      <c r="C239">
        <v>14</v>
      </c>
      <c r="D239" t="str">
        <f>VLOOKUP(C239,AI:AK,2,0)</f>
        <v>HCD Index - Harmonized test scores</v>
      </c>
      <c r="E239" t="str">
        <f t="shared" si="6"/>
        <v>Gambia, The|HCD Index - Harmonized test scores</v>
      </c>
      <c r="F239">
        <f>VLOOKUP(C239,AI:AK,1,0)</f>
        <v>14</v>
      </c>
      <c r="G239" t="str">
        <f>VLOOKUP(C239,AI:AK,3,0)</f>
        <v>score out of 625</v>
      </c>
      <c r="H239">
        <v>0.1681834062588379</v>
      </c>
      <c r="I239">
        <v>0.24</v>
      </c>
      <c r="J239" s="17">
        <f t="shared" si="7"/>
        <v>4.118864929861521E-3</v>
      </c>
      <c r="L239" s="17">
        <v>0.24411886492986151</v>
      </c>
      <c r="M239" s="18" cm="1">
        <f t="array" ref="M239">IF(AND(B239&lt;&gt;"", L239&lt;&gt;""), 1 + SUMPRODUCT((B$2:B$593=B239) * (L$2:L$593&gt;L239) * (A$2:A$593&lt;&gt;"ECOWAS")), "")</f>
        <v>7</v>
      </c>
      <c r="N239">
        <v>0.24789151436013029</v>
      </c>
      <c r="O239">
        <v>0.54119597828317367</v>
      </c>
      <c r="AI239">
        <v>28</v>
      </c>
      <c r="AJ239" s="9" t="s">
        <v>110</v>
      </c>
      <c r="AK239" s="12" t="s">
        <v>87</v>
      </c>
    </row>
    <row r="240" spans="1:37" x14ac:dyDescent="0.35">
      <c r="A240" t="s">
        <v>20</v>
      </c>
      <c r="B240" t="s">
        <v>36</v>
      </c>
      <c r="C240">
        <v>14</v>
      </c>
      <c r="D240" t="str">
        <f>VLOOKUP(C240,AI:AK,2,0)</f>
        <v>HCD Index - Harmonized test scores</v>
      </c>
      <c r="E240" t="str">
        <f t="shared" si="6"/>
        <v>Togo|HCD Index - Harmonized test scores</v>
      </c>
      <c r="F240">
        <f>VLOOKUP(C240,AI:AK,1,0)</f>
        <v>14</v>
      </c>
      <c r="G240" t="str">
        <f>VLOOKUP(C240,AI:AK,3,0)</f>
        <v>score out of 625</v>
      </c>
      <c r="H240">
        <v>0.40262088164994531</v>
      </c>
      <c r="I240">
        <v>0.4</v>
      </c>
      <c r="J240" s="17">
        <f t="shared" si="7"/>
        <v>1.1826788600081684E-3</v>
      </c>
      <c r="L240" s="17">
        <v>0.40118267886000819</v>
      </c>
      <c r="M240" s="18" cm="1">
        <f t="array" ref="M240">IF(AND(B240&lt;&gt;"", L240&lt;&gt;""), 1 + SUMPRODUCT((B$2:B$593=B240) * (L$2:L$593&gt;L240) * (A$2:A$593&lt;&gt;"ECOWAS")), "")</f>
        <v>5</v>
      </c>
      <c r="N240">
        <v>0.49317683878277457</v>
      </c>
      <c r="O240">
        <v>0.82639847826930912</v>
      </c>
      <c r="AI240">
        <v>28</v>
      </c>
      <c r="AJ240" s="9" t="s">
        <v>110</v>
      </c>
      <c r="AK240" s="12" t="s">
        <v>87</v>
      </c>
    </row>
    <row r="241" spans="1:37" x14ac:dyDescent="0.35">
      <c r="A241" t="s">
        <v>21</v>
      </c>
      <c r="B241" t="s">
        <v>36</v>
      </c>
      <c r="C241">
        <v>14</v>
      </c>
      <c r="D241" t="str">
        <f>VLOOKUP(C241,AI:AK,2,0)</f>
        <v>HCD Index - Harmonized test scores</v>
      </c>
      <c r="E241" t="str">
        <f t="shared" si="6"/>
        <v>ECOWAS|HCD Index - Harmonized test scores</v>
      </c>
      <c r="F241">
        <f>VLOOKUP(C241,AI:AK,1,0)</f>
        <v>14</v>
      </c>
      <c r="G241" t="str">
        <f>VLOOKUP(C241,AI:AK,3,0)</f>
        <v>score out of 625</v>
      </c>
      <c r="H241">
        <v>0.26289274867227452</v>
      </c>
      <c r="I241">
        <v>0.26</v>
      </c>
      <c r="J241" s="17">
        <f t="shared" si="7"/>
        <v>-1.3244860579023215E-2</v>
      </c>
      <c r="L241" s="17">
        <v>0.24675513942097679</v>
      </c>
      <c r="M241" s="18"/>
      <c r="N241">
        <v>0.34698323056710439</v>
      </c>
      <c r="O241">
        <v>0.6564136549080074</v>
      </c>
      <c r="AI241">
        <v>28</v>
      </c>
      <c r="AJ241" s="9" t="s">
        <v>110</v>
      </c>
      <c r="AK241" s="12" t="s">
        <v>87</v>
      </c>
    </row>
    <row r="242" spans="1:37" x14ac:dyDescent="0.35">
      <c r="A242" t="s">
        <v>6</v>
      </c>
      <c r="B242" t="s">
        <v>37</v>
      </c>
      <c r="C242">
        <v>15</v>
      </c>
      <c r="D242" t="str">
        <f>VLOOKUP(C242,AI:AK,2,0)</f>
        <v>HCD Index - Youth NEET</v>
      </c>
      <c r="E242" t="str">
        <f t="shared" si="6"/>
        <v>Benin|HCD Index - Youth NEET</v>
      </c>
      <c r="F242">
        <f>VLOOKUP(C242,AI:AK,1,0)</f>
        <v>15</v>
      </c>
      <c r="G242" t="str">
        <f>VLOOKUP(C242,AI:AK,3,0)</f>
        <v>% of youth not employed, in education or in training</v>
      </c>
      <c r="H242">
        <v>0.1075958799732345</v>
      </c>
      <c r="I242">
        <v>0</v>
      </c>
      <c r="J242" s="17">
        <f t="shared" si="7"/>
        <v>0</v>
      </c>
      <c r="L242" s="17">
        <v>0</v>
      </c>
      <c r="M242" s="18" cm="1">
        <f t="array" ref="M242">IF(AND(B242&lt;&gt;"", L242&lt;&gt;""), 1 + SUMPRODUCT((B$2:B$593=B242) * (L$2:L$593&gt;L242) * (A$2:A$593&lt;&gt;"ECOWAS")), "")</f>
        <v>14</v>
      </c>
      <c r="N242">
        <v>0.2312270351738559</v>
      </c>
      <c r="O242">
        <v>0.55075141231489888</v>
      </c>
      <c r="AI242">
        <v>28</v>
      </c>
      <c r="AJ242" s="9" t="s">
        <v>110</v>
      </c>
      <c r="AK242" s="12" t="s">
        <v>87</v>
      </c>
    </row>
    <row r="243" spans="1:37" x14ac:dyDescent="0.35">
      <c r="A243" t="s">
        <v>7</v>
      </c>
      <c r="B243" t="s">
        <v>37</v>
      </c>
      <c r="C243">
        <v>15</v>
      </c>
      <c r="D243" t="str">
        <f>VLOOKUP(C243,AI:AK,2,0)</f>
        <v>HCD Index - Youth NEET</v>
      </c>
      <c r="E243" t="str">
        <f t="shared" si="6"/>
        <v>Burkina Faso|HCD Index - Youth NEET</v>
      </c>
      <c r="F243">
        <f>VLOOKUP(C243,AI:AK,1,0)</f>
        <v>15</v>
      </c>
      <c r="G243" t="str">
        <f>VLOOKUP(C243,AI:AK,3,0)</f>
        <v>% of youth not employed, in education or in training</v>
      </c>
      <c r="H243">
        <v>0.37152588881352971</v>
      </c>
      <c r="I243">
        <v>0.35</v>
      </c>
      <c r="J243" s="17">
        <f t="shared" si="7"/>
        <v>-0.33003659296721821</v>
      </c>
      <c r="L243" s="17">
        <v>1.996340703278179E-2</v>
      </c>
      <c r="M243" s="18" cm="1">
        <f t="array" ref="M243">IF(AND(B243&lt;&gt;"", L243&lt;&gt;""), 1 + SUMPRODUCT((B$2:B$593=B243) * (L$2:L$593&gt;L243) * (A$2:A$593&lt;&gt;"ECOWAS")), "")</f>
        <v>12</v>
      </c>
      <c r="N243">
        <v>0.5217649709510348</v>
      </c>
      <c r="O243">
        <v>0.70749883782199063</v>
      </c>
      <c r="AI243">
        <v>8</v>
      </c>
      <c r="AJ243" s="9" t="s">
        <v>75</v>
      </c>
      <c r="AK243" s="11" t="s">
        <v>76</v>
      </c>
    </row>
    <row r="244" spans="1:37" x14ac:dyDescent="0.35">
      <c r="A244" t="s">
        <v>8</v>
      </c>
      <c r="B244" t="s">
        <v>37</v>
      </c>
      <c r="C244">
        <v>15</v>
      </c>
      <c r="D244" t="str">
        <f>VLOOKUP(C244,AI:AK,2,0)</f>
        <v>HCD Index - Youth NEET</v>
      </c>
      <c r="E244" t="str">
        <f t="shared" si="6"/>
        <v>Cabo Verde|HCD Index - Youth NEET</v>
      </c>
      <c r="F244">
        <f>VLOOKUP(C244,AI:AK,1,0)</f>
        <v>15</v>
      </c>
      <c r="G244" t="str">
        <f>VLOOKUP(C244,AI:AK,3,0)</f>
        <v>% of youth not employed, in education or in training</v>
      </c>
      <c r="H244">
        <v>0.1180594588317961</v>
      </c>
      <c r="I244">
        <v>0.16</v>
      </c>
      <c r="J244" s="17">
        <f t="shared" si="7"/>
        <v>9.4636428497910097E-4</v>
      </c>
      <c r="L244" s="17">
        <v>0.1609463642849791</v>
      </c>
      <c r="M244" s="18" cm="1">
        <f t="array" ref="M244">IF(AND(B244&lt;&gt;"", L244&lt;&gt;""), 1 + SUMPRODUCT((B$2:B$593=B244) * (L$2:L$593&gt;L244) * (A$2:A$593&lt;&gt;"ECOWAS")), "")</f>
        <v>10</v>
      </c>
      <c r="N244">
        <v>0.24050515253919921</v>
      </c>
      <c r="O244">
        <v>0.55696570774449672</v>
      </c>
      <c r="AI244">
        <v>8</v>
      </c>
      <c r="AJ244" s="9" t="s">
        <v>75</v>
      </c>
      <c r="AK244" s="11" t="s">
        <v>76</v>
      </c>
    </row>
    <row r="245" spans="1:37" x14ac:dyDescent="0.35">
      <c r="A245" t="s">
        <v>9</v>
      </c>
      <c r="B245" t="s">
        <v>37</v>
      </c>
      <c r="C245">
        <v>15</v>
      </c>
      <c r="D245" t="str">
        <f>VLOOKUP(C245,AI:AK,2,0)</f>
        <v>HCD Index - Youth NEET</v>
      </c>
      <c r="E245" t="str">
        <f t="shared" si="6"/>
        <v>Cote d'Ivoire|HCD Index - Youth NEET</v>
      </c>
      <c r="F245">
        <f>VLOOKUP(C245,AI:AK,1,0)</f>
        <v>15</v>
      </c>
      <c r="G245" t="str">
        <f>VLOOKUP(C245,AI:AK,3,0)</f>
        <v>% of youth not employed, in education or in training</v>
      </c>
      <c r="H245">
        <v>0</v>
      </c>
      <c r="I245">
        <v>0</v>
      </c>
      <c r="J245" s="17">
        <f t="shared" si="7"/>
        <v>4.4057174141311712E-3</v>
      </c>
      <c r="L245" s="17">
        <v>4.4057174141311712E-3</v>
      </c>
      <c r="M245" s="18" cm="1">
        <f t="array" ref="M245">IF(AND(B245&lt;&gt;"", L245&lt;&gt;""), 1 + SUMPRODUCT((B$2:B$593=B245) * (L$2:L$593&gt;L245) * (A$2:A$593&lt;&gt;"ECOWAS")), "")</f>
        <v>13</v>
      </c>
      <c r="N245">
        <v>0.13582113094996351</v>
      </c>
      <c r="O245">
        <v>0.48685046654870578</v>
      </c>
      <c r="AI245">
        <v>8</v>
      </c>
      <c r="AJ245" s="9" t="s">
        <v>75</v>
      </c>
      <c r="AK245" s="11" t="s">
        <v>76</v>
      </c>
    </row>
    <row r="246" spans="1:37" x14ac:dyDescent="0.35">
      <c r="A246" t="s">
        <v>10</v>
      </c>
      <c r="B246" t="s">
        <v>37</v>
      </c>
      <c r="C246">
        <v>15</v>
      </c>
      <c r="D246" t="str">
        <f>VLOOKUP(C246,AI:AK,2,0)</f>
        <v>HCD Index - Youth NEET</v>
      </c>
      <c r="E246" t="str">
        <f t="shared" si="6"/>
        <v>Ghana|HCD Index - Youth NEET</v>
      </c>
      <c r="F246">
        <f>VLOOKUP(C246,AI:AK,1,0)</f>
        <v>15</v>
      </c>
      <c r="G246" t="str">
        <f>VLOOKUP(C246,AI:AK,3,0)</f>
        <v>% of youth not employed, in education or in training</v>
      </c>
      <c r="H246">
        <v>0.15041394609182179</v>
      </c>
      <c r="I246">
        <v>0.15</v>
      </c>
      <c r="J246" s="17">
        <f t="shared" si="7"/>
        <v>9.4241959145896392E-2</v>
      </c>
      <c r="L246" s="17">
        <v>0.24424195914589639</v>
      </c>
      <c r="M246" s="18" cm="1">
        <f t="array" ref="M246">IF(AND(B246&lt;&gt;"", L246&lt;&gt;""), 1 + SUMPRODUCT((B$2:B$593=B246) * (L$2:L$593&gt;L246) * (A$2:A$593&lt;&gt;"ECOWAS")), "")</f>
        <v>9</v>
      </c>
      <c r="N246">
        <v>0.34080679190262242</v>
      </c>
      <c r="O246">
        <v>0.57618096334917401</v>
      </c>
      <c r="AI246">
        <v>8</v>
      </c>
      <c r="AJ246" s="9" t="s">
        <v>75</v>
      </c>
      <c r="AK246" s="11" t="s">
        <v>76</v>
      </c>
    </row>
    <row r="247" spans="1:37" x14ac:dyDescent="0.35">
      <c r="A247" t="s">
        <v>11</v>
      </c>
      <c r="B247" t="s">
        <v>37</v>
      </c>
      <c r="C247">
        <v>15</v>
      </c>
      <c r="D247" t="str">
        <f>VLOOKUP(C247,AI:AK,2,0)</f>
        <v>HCD Index - Youth NEET</v>
      </c>
      <c r="E247" t="str">
        <f t="shared" si="6"/>
        <v>Guinea|HCD Index - Youth NEET</v>
      </c>
      <c r="F247">
        <f>VLOOKUP(C247,AI:AK,1,0)</f>
        <v>15</v>
      </c>
      <c r="G247" t="str">
        <f>VLOOKUP(C247,AI:AK,3,0)</f>
        <v>% of youth not employed, in education or in training</v>
      </c>
      <c r="H247">
        <v>0.86403690817917711</v>
      </c>
      <c r="I247">
        <v>0.79</v>
      </c>
      <c r="J247" s="17">
        <f t="shared" si="7"/>
        <v>1.9277051900772335E-3</v>
      </c>
      <c r="L247" s="17">
        <v>0.79192770519007727</v>
      </c>
      <c r="M247" s="18" cm="1">
        <f t="array" ref="M247">IF(AND(B247&lt;&gt;"", L247&lt;&gt;""), 1 + SUMPRODUCT((B$2:B$593=B247) * (L$2:L$593&gt;L247) * (A$2:A$593&lt;&gt;"ECOWAS")), "")</f>
        <v>2</v>
      </c>
      <c r="N247">
        <v>0.90196777641777304</v>
      </c>
      <c r="O247">
        <v>1</v>
      </c>
      <c r="AI247">
        <v>8</v>
      </c>
      <c r="AJ247" s="9" t="s">
        <v>75</v>
      </c>
      <c r="AK247" s="11" t="s">
        <v>76</v>
      </c>
    </row>
    <row r="248" spans="1:37" x14ac:dyDescent="0.35">
      <c r="A248" t="s">
        <v>12</v>
      </c>
      <c r="B248" t="s">
        <v>37</v>
      </c>
      <c r="C248">
        <v>15</v>
      </c>
      <c r="D248" t="str">
        <f>VLOOKUP(C248,AI:AK,2,0)</f>
        <v>HCD Index - Youth NEET</v>
      </c>
      <c r="E248" t="str">
        <f t="shared" si="6"/>
        <v>Guinea-Bissau|HCD Index - Youth NEET</v>
      </c>
      <c r="F248">
        <f>VLOOKUP(C248,AI:AK,1,0)</f>
        <v>15</v>
      </c>
      <c r="G248" t="str">
        <f>VLOOKUP(C248,AI:AK,3,0)</f>
        <v>% of youth not employed, in education or in training</v>
      </c>
      <c r="H248">
        <v>0.39734063928695451</v>
      </c>
      <c r="I248">
        <v>0.36</v>
      </c>
      <c r="J248" s="17">
        <f t="shared" si="7"/>
        <v>2.9719936031236127E-5</v>
      </c>
      <c r="L248" s="17">
        <v>0.36002971993603122</v>
      </c>
      <c r="M248" s="18" cm="1">
        <f t="array" ref="M248">IF(AND(B248&lt;&gt;"", L248&lt;&gt;""), 1 + SUMPRODUCT((B$2:B$593=B248) * (L$2:L$593&gt;L248) * (A$2:A$593&lt;&gt;"ECOWAS")), "")</f>
        <v>6</v>
      </c>
      <c r="N248">
        <v>0.48814542984971221</v>
      </c>
      <c r="O248">
        <v>0.72283015878316936</v>
      </c>
      <c r="AI248">
        <v>8</v>
      </c>
      <c r="AJ248" s="9" t="s">
        <v>75</v>
      </c>
      <c r="AK248" s="11" t="s">
        <v>76</v>
      </c>
    </row>
    <row r="249" spans="1:37" x14ac:dyDescent="0.35">
      <c r="A249" t="s">
        <v>13</v>
      </c>
      <c r="B249" t="s">
        <v>37</v>
      </c>
      <c r="C249">
        <v>15</v>
      </c>
      <c r="D249" t="str">
        <f>VLOOKUP(C249,AI:AK,2,0)</f>
        <v>HCD Index - Youth NEET</v>
      </c>
      <c r="E249" t="str">
        <f t="shared" si="6"/>
        <v>Liberia|HCD Index - Youth NEET</v>
      </c>
      <c r="F249">
        <f>VLOOKUP(C249,AI:AK,1,0)</f>
        <v>15</v>
      </c>
      <c r="G249" t="str">
        <f>VLOOKUP(C249,AI:AK,3,0)</f>
        <v>% of youth not employed, in education or in training</v>
      </c>
      <c r="H249">
        <v>0.72828574035626059</v>
      </c>
      <c r="I249">
        <v>0.65</v>
      </c>
      <c r="J249" s="17">
        <f t="shared" si="7"/>
        <v>-4.2182021568052397E-3</v>
      </c>
      <c r="L249" s="17">
        <v>0.64578179784319478</v>
      </c>
      <c r="M249" s="18" cm="1">
        <f t="array" ref="M249">IF(AND(B249&lt;&gt;"", L249&lt;&gt;""), 1 + SUMPRODUCT((B$2:B$593=B249) * (L$2:L$593&gt;L249) * (A$2:A$593&lt;&gt;"ECOWAS")), "")</f>
        <v>5</v>
      </c>
      <c r="N249">
        <v>0.78159641165160798</v>
      </c>
      <c r="O249">
        <v>0.91937769350548137</v>
      </c>
      <c r="AI249">
        <v>8</v>
      </c>
      <c r="AJ249" s="9" t="s">
        <v>75</v>
      </c>
      <c r="AK249" s="11" t="s">
        <v>76</v>
      </c>
    </row>
    <row r="250" spans="1:37" x14ac:dyDescent="0.35">
      <c r="A250" t="s">
        <v>14</v>
      </c>
      <c r="B250" t="s">
        <v>37</v>
      </c>
      <c r="C250">
        <v>15</v>
      </c>
      <c r="D250" t="str">
        <f>VLOOKUP(C250,AI:AK,2,0)</f>
        <v>HCD Index - Youth NEET</v>
      </c>
      <c r="E250" t="str">
        <f t="shared" si="6"/>
        <v>Mali|HCD Index - Youth NEET</v>
      </c>
      <c r="F250">
        <f>VLOOKUP(C250,AI:AK,1,0)</f>
        <v>15</v>
      </c>
      <c r="G250" t="str">
        <f>VLOOKUP(C250,AI:AK,3,0)</f>
        <v>% of youth not employed, in education or in training</v>
      </c>
      <c r="H250">
        <v>0.2158113139578314</v>
      </c>
      <c r="I250">
        <v>0.25</v>
      </c>
      <c r="J250" s="17">
        <f t="shared" si="7"/>
        <v>4.361341331478974E-3</v>
      </c>
      <c r="L250" s="17">
        <v>0.25436134133147897</v>
      </c>
      <c r="M250" s="18" cm="1">
        <f t="array" ref="M250">IF(AND(B250&lt;&gt;"", L250&lt;&gt;""), 1 + SUMPRODUCT((B$2:B$593=B250) * (L$2:L$593&gt;L250) * (A$2:A$593&lt;&gt;"ECOWAS")), "")</f>
        <v>8</v>
      </c>
      <c r="N250">
        <v>0.32718230161016998</v>
      </c>
      <c r="O250">
        <v>0.61502030978416034</v>
      </c>
      <c r="AI250">
        <v>8</v>
      </c>
      <c r="AJ250" s="9" t="s">
        <v>75</v>
      </c>
      <c r="AK250" s="11" t="s">
        <v>76</v>
      </c>
    </row>
    <row r="251" spans="1:37" x14ac:dyDescent="0.35">
      <c r="A251" t="s">
        <v>15</v>
      </c>
      <c r="B251" t="s">
        <v>37</v>
      </c>
      <c r="C251">
        <v>15</v>
      </c>
      <c r="D251" t="str">
        <f>VLOOKUP(C251,AI:AK,2,0)</f>
        <v>HCD Index - Youth NEET</v>
      </c>
      <c r="E251" t="str">
        <f t="shared" si="6"/>
        <v>Niger|HCD Index - Youth NEET</v>
      </c>
      <c r="F251">
        <f>VLOOKUP(C251,AI:AK,1,0)</f>
        <v>15</v>
      </c>
      <c r="G251" t="str">
        <f>VLOOKUP(C251,AI:AK,3,0)</f>
        <v>% of youth not employed, in education or in training</v>
      </c>
      <c r="H251">
        <v>0.3742450425300638</v>
      </c>
      <c r="I251">
        <v>0.33</v>
      </c>
      <c r="J251" s="17">
        <f t="shared" si="7"/>
        <v>4.1117104607126809E-3</v>
      </c>
      <c r="L251" s="17">
        <v>0.3341117104607127</v>
      </c>
      <c r="M251" s="18" cm="1">
        <f t="array" ref="M251">IF(AND(B251&lt;&gt;"", L251&lt;&gt;""), 1 + SUMPRODUCT((B$2:B$593=B251) * (L$2:L$593&gt;L251) * (A$2:A$593&lt;&gt;"ECOWAS")), "")</f>
        <v>7</v>
      </c>
      <c r="N251">
        <v>0.46766642737554959</v>
      </c>
      <c r="O251">
        <v>0.70911373696323488</v>
      </c>
      <c r="AI251">
        <v>8</v>
      </c>
      <c r="AJ251" s="9" t="s">
        <v>75</v>
      </c>
      <c r="AK251" s="11" t="s">
        <v>76</v>
      </c>
    </row>
    <row r="252" spans="1:37" x14ac:dyDescent="0.35">
      <c r="A252" t="s">
        <v>16</v>
      </c>
      <c r="B252" t="s">
        <v>37</v>
      </c>
      <c r="C252">
        <v>15</v>
      </c>
      <c r="D252" t="str">
        <f>VLOOKUP(C252,AI:AK,2,0)</f>
        <v>HCD Index - Youth NEET</v>
      </c>
      <c r="E252" t="str">
        <f t="shared" si="6"/>
        <v>Nigeria|HCD Index - Youth NEET</v>
      </c>
      <c r="F252">
        <f>VLOOKUP(C252,AI:AK,1,0)</f>
        <v>15</v>
      </c>
      <c r="G252" t="str">
        <f>VLOOKUP(C252,AI:AK,3,0)</f>
        <v>% of youth not employed, in education or in training</v>
      </c>
      <c r="H252">
        <v>0.4293853495412992</v>
      </c>
      <c r="I252">
        <v>0.31</v>
      </c>
      <c r="J252" s="17">
        <f t="shared" si="7"/>
        <v>0.41088551188721217</v>
      </c>
      <c r="L252" s="17">
        <v>0.72088551188721217</v>
      </c>
      <c r="M252" s="18" cm="1">
        <f t="array" ref="M252">IF(AND(B252&lt;&gt;"", L252&lt;&gt;""), 1 + SUMPRODUCT((B$2:B$593=B252) * (L$2:L$593&gt;L252) * (A$2:A$593&lt;&gt;"ECOWAS")), "")</f>
        <v>4</v>
      </c>
      <c r="N252">
        <v>0.56911719681971173</v>
      </c>
      <c r="O252">
        <v>0.7418614385363127</v>
      </c>
      <c r="AI252">
        <v>8</v>
      </c>
      <c r="AJ252" s="9" t="s">
        <v>75</v>
      </c>
      <c r="AK252" s="11" t="s">
        <v>76</v>
      </c>
    </row>
    <row r="253" spans="1:37" x14ac:dyDescent="0.35">
      <c r="A253" t="s">
        <v>17</v>
      </c>
      <c r="B253" t="s">
        <v>37</v>
      </c>
      <c r="C253">
        <v>15</v>
      </c>
      <c r="D253" t="str">
        <f>VLOOKUP(C253,AI:AK,2,0)</f>
        <v>HCD Index - Youth NEET</v>
      </c>
      <c r="E253" t="str">
        <f t="shared" si="6"/>
        <v>Senegal|HCD Index - Youth NEET</v>
      </c>
      <c r="F253">
        <f>VLOOKUP(C253,AI:AK,1,0)</f>
        <v>15</v>
      </c>
      <c r="G253" t="str">
        <f>VLOOKUP(C253,AI:AK,3,0)</f>
        <v>% of youth not employed, in education or in training</v>
      </c>
      <c r="H253">
        <v>4.7843337544080662E-2</v>
      </c>
      <c r="I253">
        <v>0.04</v>
      </c>
      <c r="J253" s="17">
        <f t="shared" si="7"/>
        <v>-2.2760446415020022E-3</v>
      </c>
      <c r="L253" s="17">
        <v>3.7723955358497999E-2</v>
      </c>
      <c r="M253" s="18" cm="1">
        <f t="array" ref="M253">IF(AND(B253&lt;&gt;"", L253&lt;&gt;""), 1 + SUMPRODUCT((B$2:B$593=B253) * (L$2:L$593&gt;L253) * (A$2:A$593&lt;&gt;"ECOWAS")), "")</f>
        <v>11</v>
      </c>
      <c r="N253">
        <v>0.1782441017980794</v>
      </c>
      <c r="O253">
        <v>0.51526451473009038</v>
      </c>
      <c r="AI253">
        <v>8</v>
      </c>
      <c r="AJ253" s="9" t="s">
        <v>75</v>
      </c>
      <c r="AK253" s="11" t="s">
        <v>76</v>
      </c>
    </row>
    <row r="254" spans="1:37" x14ac:dyDescent="0.35">
      <c r="A254" t="s">
        <v>18</v>
      </c>
      <c r="B254" t="s">
        <v>37</v>
      </c>
      <c r="C254">
        <v>15</v>
      </c>
      <c r="D254" t="str">
        <f>VLOOKUP(C254,AI:AK,2,0)</f>
        <v>HCD Index - Youth NEET</v>
      </c>
      <c r="E254" t="str">
        <f t="shared" si="6"/>
        <v>Sierra Leone|HCD Index - Youth NEET</v>
      </c>
      <c r="F254">
        <f>VLOOKUP(C254,AI:AK,1,0)</f>
        <v>15</v>
      </c>
      <c r="G254" t="str">
        <f>VLOOKUP(C254,AI:AK,3,0)</f>
        <v>% of youth not employed, in education or in training</v>
      </c>
      <c r="H254">
        <v>0.81853410801135373</v>
      </c>
      <c r="I254">
        <v>0.79</v>
      </c>
      <c r="J254" s="17">
        <f t="shared" si="7"/>
        <v>2.1686428611624731E-3</v>
      </c>
      <c r="L254" s="17">
        <v>0.79216864286116251</v>
      </c>
      <c r="M254" s="18" cm="1">
        <f t="array" ref="M254">IF(AND(B254&lt;&gt;"", L254&lt;&gt;""), 1 + SUMPRODUCT((B$2:B$593=B254) * (L$2:L$593&gt;L254) * (A$2:A$593&lt;&gt;"ECOWAS")), "")</f>
        <v>1</v>
      </c>
      <c r="N254">
        <v>0.8616201739276943</v>
      </c>
      <c r="O254">
        <v>0.97297599158576231</v>
      </c>
      <c r="AI254">
        <v>8</v>
      </c>
      <c r="AJ254" s="9" t="s">
        <v>75</v>
      </c>
      <c r="AK254" s="11" t="s">
        <v>76</v>
      </c>
    </row>
    <row r="255" spans="1:37" x14ac:dyDescent="0.35">
      <c r="A255" t="s">
        <v>19</v>
      </c>
      <c r="B255" t="s">
        <v>37</v>
      </c>
      <c r="C255">
        <v>15</v>
      </c>
      <c r="D255" t="str">
        <f>VLOOKUP(C255,AI:AK,2,0)</f>
        <v>HCD Index - Youth NEET</v>
      </c>
      <c r="E255" t="str">
        <f t="shared" si="6"/>
        <v>Gambia, The|HCD Index - Youth NEET</v>
      </c>
      <c r="F255">
        <f>VLOOKUP(C255,AI:AK,1,0)</f>
        <v>15</v>
      </c>
      <c r="G255" t="str">
        <f>VLOOKUP(C255,AI:AK,3,0)</f>
        <v>% of youth not employed, in education or in training</v>
      </c>
      <c r="H255">
        <v>3.2801942934898312E-2</v>
      </c>
      <c r="I255">
        <v>0</v>
      </c>
      <c r="J255" s="17">
        <f t="shared" si="7"/>
        <v>0</v>
      </c>
      <c r="L255" s="17">
        <v>0</v>
      </c>
      <c r="M255" s="18" cm="1">
        <f t="array" ref="M255">IF(AND(B255&lt;&gt;"", L255&lt;&gt;""), 1 + SUMPRODUCT((B$2:B$593=B255) * (L$2:L$593&gt;L255) * (A$2:A$593&lt;&gt;"ECOWAS")), "")</f>
        <v>14</v>
      </c>
      <c r="N255">
        <v>0.1649068080853982</v>
      </c>
      <c r="O255">
        <v>0.50633146505004345</v>
      </c>
      <c r="AI255">
        <v>8</v>
      </c>
      <c r="AJ255" s="9" t="s">
        <v>75</v>
      </c>
      <c r="AK255" s="11" t="s">
        <v>76</v>
      </c>
    </row>
    <row r="256" spans="1:37" x14ac:dyDescent="0.35">
      <c r="A256" t="s">
        <v>20</v>
      </c>
      <c r="B256" t="s">
        <v>37</v>
      </c>
      <c r="C256">
        <v>15</v>
      </c>
      <c r="D256" t="str">
        <f>VLOOKUP(C256,AI:AK,2,0)</f>
        <v>HCD Index - Youth NEET</v>
      </c>
      <c r="E256" t="str">
        <f t="shared" si="6"/>
        <v>Togo|HCD Index - Youth NEET</v>
      </c>
      <c r="F256">
        <f>VLOOKUP(C256,AI:AK,1,0)</f>
        <v>15</v>
      </c>
      <c r="G256" t="str">
        <f>VLOOKUP(C256,AI:AK,3,0)</f>
        <v>% of youth not employed, in education or in training</v>
      </c>
      <c r="H256">
        <v>0.80827704715657955</v>
      </c>
      <c r="I256">
        <v>0.79</v>
      </c>
      <c r="J256" s="17">
        <f t="shared" si="7"/>
        <v>-5.5051085537161093E-4</v>
      </c>
      <c r="L256" s="17">
        <v>0.78944948914462842</v>
      </c>
      <c r="M256" s="18" cm="1">
        <f t="array" ref="M256">IF(AND(B256&lt;&gt;"", L256&lt;&gt;""), 1 + SUMPRODUCT((B$2:B$593=B256) * (L$2:L$593&gt;L256) * (A$2:A$593&lt;&gt;"ECOWAS")), "")</f>
        <v>3</v>
      </c>
      <c r="N256">
        <v>0.85252517729982491</v>
      </c>
      <c r="O256">
        <v>0.96688434672385393</v>
      </c>
      <c r="AI256">
        <v>8</v>
      </c>
      <c r="AJ256" s="9" t="s">
        <v>75</v>
      </c>
      <c r="AK256" s="11" t="s">
        <v>76</v>
      </c>
    </row>
    <row r="257" spans="1:37" x14ac:dyDescent="0.35">
      <c r="A257" t="s">
        <v>21</v>
      </c>
      <c r="B257" t="s">
        <v>37</v>
      </c>
      <c r="C257">
        <v>15</v>
      </c>
      <c r="D257" t="str">
        <f>VLOOKUP(C257,AI:AK,2,0)</f>
        <v>HCD Index - Youth NEET</v>
      </c>
      <c r="E257" t="str">
        <f t="shared" si="6"/>
        <v>ECOWAS|HCD Index - Youth NEET</v>
      </c>
      <c r="F257">
        <f>VLOOKUP(C257,AI:AK,1,0)</f>
        <v>15</v>
      </c>
      <c r="G257" t="str">
        <f>VLOOKUP(C257,AI:AK,3,0)</f>
        <v>% of youth not employed, in education or in training</v>
      </c>
      <c r="H257">
        <v>0.36427710688059201</v>
      </c>
      <c r="I257">
        <v>0.33</v>
      </c>
      <c r="J257" s="17">
        <f t="shared" si="7"/>
        <v>1.373315479271886E-2</v>
      </c>
      <c r="L257" s="17">
        <v>0.34373315479271888</v>
      </c>
      <c r="M257" s="18"/>
      <c r="N257">
        <v>0.47087312575681312</v>
      </c>
      <c r="O257">
        <v>0.70319380289609168</v>
      </c>
      <c r="AI257">
        <v>8</v>
      </c>
      <c r="AJ257" s="9" t="s">
        <v>75</v>
      </c>
      <c r="AK257" s="11" t="s">
        <v>76</v>
      </c>
    </row>
    <row r="258" spans="1:37" x14ac:dyDescent="0.35">
      <c r="A258" t="s">
        <v>6</v>
      </c>
      <c r="B258" t="s">
        <v>38</v>
      </c>
      <c r="C258">
        <v>16</v>
      </c>
      <c r="D258" t="str">
        <f>VLOOKUP(C258,AI:AK,2,0)</f>
        <v>HCD Index - Youth literacy rate</v>
      </c>
      <c r="E258" t="str">
        <f t="shared" si="6"/>
        <v>Benin|HCD Index - Youth literacy rate</v>
      </c>
      <c r="F258">
        <f>VLOOKUP(C258,AI:AK,1,0)</f>
        <v>16</v>
      </c>
      <c r="G258" t="str">
        <f>VLOOKUP(C258,AI:AK,3,0)</f>
        <v>% in 15-24 years old population</v>
      </c>
      <c r="H258">
        <v>0.2055527126849637</v>
      </c>
      <c r="I258">
        <v>0.21</v>
      </c>
      <c r="J258" s="17">
        <f t="shared" si="7"/>
        <v>-0.21</v>
      </c>
      <c r="M258" s="18" t="str" cm="1">
        <f t="array" ref="M258">IF(AND(B258&lt;&gt;"", L258&lt;&gt;""), 1 + SUMPRODUCT((B$2:B$593=B258) * (L$2:L$593&gt;L258) * (A$2:A$593&lt;&gt;"ECOWAS")), "")</f>
        <v/>
      </c>
      <c r="N258">
        <v>0.28861596372058251</v>
      </c>
      <c r="O258">
        <v>0.48475254215496372</v>
      </c>
      <c r="AI258">
        <v>8</v>
      </c>
      <c r="AJ258" s="9" t="s">
        <v>75</v>
      </c>
      <c r="AK258" s="11" t="s">
        <v>76</v>
      </c>
    </row>
    <row r="259" spans="1:37" x14ac:dyDescent="0.35">
      <c r="A259" t="s">
        <v>7</v>
      </c>
      <c r="B259" t="s">
        <v>38</v>
      </c>
      <c r="C259">
        <v>16</v>
      </c>
      <c r="D259" t="str">
        <f>VLOOKUP(C259,AI:AK,2,0)</f>
        <v>HCD Index - Youth literacy rate</v>
      </c>
      <c r="E259" t="str">
        <f t="shared" ref="E259:E322" si="8">A259&amp;"|"&amp;D259</f>
        <v>Burkina Faso|HCD Index - Youth literacy rate</v>
      </c>
      <c r="F259">
        <f>VLOOKUP(C259,AI:AK,1,0)</f>
        <v>16</v>
      </c>
      <c r="G259" t="str">
        <f>VLOOKUP(C259,AI:AK,3,0)</f>
        <v>% in 15-24 years old population</v>
      </c>
      <c r="H259">
        <v>0.18117403752294839</v>
      </c>
      <c r="I259">
        <v>0.18</v>
      </c>
      <c r="J259" s="17">
        <f t="shared" ref="J259:J322" si="9">L259-I259</f>
        <v>-6.0345538724431394E-2</v>
      </c>
      <c r="L259" s="17">
        <v>0.1196544612755686</v>
      </c>
      <c r="M259" s="18" cm="1">
        <f t="array" ref="M259">IF(AND(B259&lt;&gt;"", L259&lt;&gt;""), 1 + SUMPRODUCT((B$2:B$593=B259) * (L$2:L$593&gt;L259) * (A$2:A$593&lt;&gt;"ECOWAS")), "")</f>
        <v>7</v>
      </c>
      <c r="N259">
        <v>0.26141060036115721</v>
      </c>
      <c r="O259">
        <v>0.45087254296767859</v>
      </c>
      <c r="AI259">
        <v>12</v>
      </c>
      <c r="AJ259" s="9" t="s">
        <v>81</v>
      </c>
      <c r="AK259" s="11" t="s">
        <v>121</v>
      </c>
    </row>
    <row r="260" spans="1:37" x14ac:dyDescent="0.35">
      <c r="A260" t="s">
        <v>8</v>
      </c>
      <c r="B260" t="s">
        <v>38</v>
      </c>
      <c r="C260">
        <v>16</v>
      </c>
      <c r="D260" t="str">
        <f>VLOOKUP(C260,AI:AK,2,0)</f>
        <v>HCD Index - Youth literacy rate</v>
      </c>
      <c r="E260" t="str">
        <f t="shared" si="8"/>
        <v>Cabo Verde|HCD Index - Youth literacy rate</v>
      </c>
      <c r="F260">
        <f>VLOOKUP(C260,AI:AK,1,0)</f>
        <v>16</v>
      </c>
      <c r="G260" t="str">
        <f>VLOOKUP(C260,AI:AK,3,0)</f>
        <v>% in 15-24 years old population</v>
      </c>
      <c r="J260" s="17">
        <f t="shared" si="9"/>
        <v>0.64975425074369197</v>
      </c>
      <c r="L260" s="17">
        <v>0.64975425074369197</v>
      </c>
      <c r="M260" s="18" cm="1">
        <f t="array" ref="M260">IF(AND(B260&lt;&gt;"", L260&lt;&gt;""), 1 + SUMPRODUCT((B$2:B$593=B260) * (L$2:L$593&gt;L260) * (A$2:A$593&lt;&gt;"ECOWAS")), "")</f>
        <v>1</v>
      </c>
      <c r="O260">
        <v>0.51321794436006074</v>
      </c>
      <c r="AI260">
        <v>12</v>
      </c>
      <c r="AJ260" s="9" t="s">
        <v>81</v>
      </c>
      <c r="AK260" s="11" t="s">
        <v>82</v>
      </c>
    </row>
    <row r="261" spans="1:37" x14ac:dyDescent="0.35">
      <c r="A261" t="s">
        <v>9</v>
      </c>
      <c r="B261" t="s">
        <v>38</v>
      </c>
      <c r="C261">
        <v>16</v>
      </c>
      <c r="D261" t="str">
        <f>VLOOKUP(C261,AI:AK,2,0)</f>
        <v>HCD Index - Youth literacy rate</v>
      </c>
      <c r="E261" t="str">
        <f t="shared" si="8"/>
        <v>Cote d'Ivoire|HCD Index - Youth literacy rate</v>
      </c>
      <c r="F261">
        <f>VLOOKUP(C261,AI:AK,1,0)</f>
        <v>16</v>
      </c>
      <c r="G261" t="str">
        <f>VLOOKUP(C261,AI:AK,3,0)</f>
        <v>% in 15-24 years old population</v>
      </c>
      <c r="I261">
        <v>0.47</v>
      </c>
      <c r="J261" s="17">
        <f t="shared" si="9"/>
        <v>2.1117471214972539E-3</v>
      </c>
      <c r="L261" s="17">
        <v>0.47211174712149723</v>
      </c>
      <c r="M261" s="18" cm="1">
        <f t="array" ref="M261">IF(AND(B261&lt;&gt;"", L261&lt;&gt;""), 1 + SUMPRODUCT((B$2:B$593=B261) * (L$2:L$593&gt;L261) * (A$2:A$593&lt;&gt;"ECOWAS")), "")</f>
        <v>4</v>
      </c>
      <c r="O261">
        <v>0.51321794436006074</v>
      </c>
      <c r="AI261">
        <v>12</v>
      </c>
      <c r="AJ261" s="9" t="s">
        <v>81</v>
      </c>
      <c r="AK261" s="11" t="s">
        <v>82</v>
      </c>
    </row>
    <row r="262" spans="1:37" x14ac:dyDescent="0.35">
      <c r="A262" t="s">
        <v>10</v>
      </c>
      <c r="B262" t="s">
        <v>38</v>
      </c>
      <c r="C262">
        <v>16</v>
      </c>
      <c r="D262" t="str">
        <f>VLOOKUP(C262,AI:AK,2,0)</f>
        <v>HCD Index - Youth literacy rate</v>
      </c>
      <c r="E262" t="str">
        <f t="shared" si="8"/>
        <v>Ghana|HCD Index - Youth literacy rate</v>
      </c>
      <c r="F262">
        <f>VLOOKUP(C262,AI:AK,1,0)</f>
        <v>16</v>
      </c>
      <c r="G262" t="str">
        <f>VLOOKUP(C262,AI:AK,3,0)</f>
        <v>% in 15-24 years old population</v>
      </c>
      <c r="H262">
        <v>0.57630391410684445</v>
      </c>
      <c r="I262">
        <v>0.57999999999999996</v>
      </c>
      <c r="J262" s="17">
        <f t="shared" si="9"/>
        <v>7.9289276884486615E-3</v>
      </c>
      <c r="L262" s="17">
        <v>0.58792892768844862</v>
      </c>
      <c r="M262" s="18" cm="1">
        <f t="array" ref="M262">IF(AND(B262&lt;&gt;"", L262&lt;&gt;""), 1 + SUMPRODUCT((B$2:B$593=B262) * (L$2:L$593&gt;L262) * (A$2:A$593&lt;&gt;"ECOWAS")), "")</f>
        <v>2</v>
      </c>
      <c r="N262">
        <v>0.63760156150214486</v>
      </c>
      <c r="O262">
        <v>1</v>
      </c>
      <c r="AI262">
        <v>12</v>
      </c>
      <c r="AJ262" s="9" t="s">
        <v>81</v>
      </c>
      <c r="AK262" s="11" t="s">
        <v>82</v>
      </c>
    </row>
    <row r="263" spans="1:37" x14ac:dyDescent="0.35">
      <c r="A263" t="s">
        <v>11</v>
      </c>
      <c r="B263" t="s">
        <v>38</v>
      </c>
      <c r="C263">
        <v>16</v>
      </c>
      <c r="D263" t="str">
        <f>VLOOKUP(C263,AI:AK,2,0)</f>
        <v>HCD Index - Youth literacy rate</v>
      </c>
      <c r="E263" t="str">
        <f t="shared" si="8"/>
        <v>Guinea|HCD Index - Youth literacy rate</v>
      </c>
      <c r="F263">
        <f>VLOOKUP(C263,AI:AK,1,0)</f>
        <v>16</v>
      </c>
      <c r="G263" t="str">
        <f>VLOOKUP(C263,AI:AK,3,0)</f>
        <v>% in 15-24 years old population</v>
      </c>
      <c r="H263">
        <v>0.12318675771763681</v>
      </c>
      <c r="I263">
        <v>0.12</v>
      </c>
      <c r="J263" s="17">
        <f t="shared" si="9"/>
        <v>-0.12</v>
      </c>
      <c r="M263" s="18" t="str" cm="1">
        <f t="array" ref="M263">IF(AND(B263&lt;&gt;"", L263&lt;&gt;""), 1 + SUMPRODUCT((B$2:B$593=B263) * (L$2:L$593&gt;L263) * (A$2:A$593&lt;&gt;"ECOWAS")), "")</f>
        <v/>
      </c>
      <c r="N263">
        <v>0.17755865547424979</v>
      </c>
      <c r="O263">
        <v>0.37028535028306891</v>
      </c>
      <c r="AI263">
        <v>12</v>
      </c>
      <c r="AJ263" s="9" t="s">
        <v>81</v>
      </c>
      <c r="AK263" s="11" t="s">
        <v>82</v>
      </c>
    </row>
    <row r="264" spans="1:37" x14ac:dyDescent="0.35">
      <c r="A264" t="s">
        <v>12</v>
      </c>
      <c r="B264" t="s">
        <v>38</v>
      </c>
      <c r="C264">
        <v>16</v>
      </c>
      <c r="D264" t="str">
        <f>VLOOKUP(C264,AI:AK,2,0)</f>
        <v>HCD Index - Youth literacy rate</v>
      </c>
      <c r="E264" t="str">
        <f t="shared" si="8"/>
        <v>Guinea-Bissau|HCD Index - Youth literacy rate</v>
      </c>
      <c r="F264">
        <f>VLOOKUP(C264,AI:AK,1,0)</f>
        <v>16</v>
      </c>
      <c r="G264" t="str">
        <f>VLOOKUP(C264,AI:AK,3,0)</f>
        <v>% in 15-24 years old population</v>
      </c>
      <c r="J264" s="17">
        <f t="shared" si="9"/>
        <v>0.29960627328078387</v>
      </c>
      <c r="L264" s="17">
        <v>0.29960627328078387</v>
      </c>
      <c r="M264" s="18" cm="1">
        <f t="array" ref="M264">IF(AND(B264&lt;&gt;"", L264&lt;&gt;""), 1 + SUMPRODUCT((B$2:B$593=B264) * (L$2:L$593&gt;L264) * (A$2:A$593&lt;&gt;"ECOWAS")), "")</f>
        <v>6</v>
      </c>
      <c r="O264">
        <v>0.51321794436006074</v>
      </c>
      <c r="AI264">
        <v>12</v>
      </c>
      <c r="AJ264" s="9" t="s">
        <v>81</v>
      </c>
      <c r="AK264" s="11" t="s">
        <v>82</v>
      </c>
    </row>
    <row r="265" spans="1:37" x14ac:dyDescent="0.35">
      <c r="A265" t="s">
        <v>13</v>
      </c>
      <c r="B265" t="s">
        <v>38</v>
      </c>
      <c r="C265">
        <v>16</v>
      </c>
      <c r="D265" t="str">
        <f>VLOOKUP(C265,AI:AK,2,0)</f>
        <v>HCD Index - Youth literacy rate</v>
      </c>
      <c r="E265" t="str">
        <f t="shared" si="8"/>
        <v>Liberia|HCD Index - Youth literacy rate</v>
      </c>
      <c r="F265">
        <f>VLOOKUP(C265,AI:AK,1,0)</f>
        <v>16</v>
      </c>
      <c r="G265" t="str">
        <f>VLOOKUP(C265,AI:AK,3,0)</f>
        <v>% in 15-24 years old population</v>
      </c>
      <c r="I265">
        <v>0.14000000000000001</v>
      </c>
      <c r="J265" s="17">
        <f t="shared" si="9"/>
        <v>0.25963187313422209</v>
      </c>
      <c r="L265" s="17">
        <v>0.3996318731342221</v>
      </c>
      <c r="M265" s="18" cm="1">
        <f t="array" ref="M265">IF(AND(B265&lt;&gt;"", L265&lt;&gt;""), 1 + SUMPRODUCT((B$2:B$593=B265) * (L$2:L$593&gt;L265) * (A$2:A$593&lt;&gt;"ECOWAS")), "")</f>
        <v>5</v>
      </c>
      <c r="O265">
        <v>0.51321794436006074</v>
      </c>
      <c r="AI265">
        <v>12</v>
      </c>
      <c r="AJ265" s="9" t="s">
        <v>81</v>
      </c>
      <c r="AK265" s="11" t="s">
        <v>82</v>
      </c>
    </row>
    <row r="266" spans="1:37" x14ac:dyDescent="0.35">
      <c r="A266" t="s">
        <v>14</v>
      </c>
      <c r="B266" t="s">
        <v>38</v>
      </c>
      <c r="C266">
        <v>16</v>
      </c>
      <c r="D266" t="str">
        <f>VLOOKUP(C266,AI:AK,2,0)</f>
        <v>HCD Index - Youth literacy rate</v>
      </c>
      <c r="E266" t="str">
        <f t="shared" si="8"/>
        <v>Mali|HCD Index - Youth literacy rate</v>
      </c>
      <c r="F266">
        <f>VLOOKUP(C266,AI:AK,1,0)</f>
        <v>16</v>
      </c>
      <c r="G266" t="str">
        <f>VLOOKUP(C266,AI:AK,3,0)</f>
        <v>% in 15-24 years old population</v>
      </c>
      <c r="H266">
        <v>7.8453615935014015E-2</v>
      </c>
      <c r="I266">
        <v>0.03</v>
      </c>
      <c r="J266" s="17">
        <f t="shared" si="9"/>
        <v>1.7042224149175084E-3</v>
      </c>
      <c r="L266" s="17">
        <v>3.1704222414917507E-2</v>
      </c>
      <c r="M266" s="18" cm="1">
        <f t="array" ref="M266">IF(AND(B266&lt;&gt;"", L266&lt;&gt;""), 1 + SUMPRODUCT((B$2:B$593=B266) * (L$2:L$593&gt;L266) * (A$2:A$593&lt;&gt;"ECOWAS")), "")</f>
        <v>8</v>
      </c>
      <c r="N266">
        <v>0.11167998729658631</v>
      </c>
      <c r="O266">
        <v>0.30811795204801729</v>
      </c>
      <c r="AI266">
        <v>12</v>
      </c>
      <c r="AJ266" s="9" t="s">
        <v>81</v>
      </c>
      <c r="AK266" s="11" t="s">
        <v>82</v>
      </c>
    </row>
    <row r="267" spans="1:37" x14ac:dyDescent="0.35">
      <c r="A267" t="s">
        <v>15</v>
      </c>
      <c r="B267" t="s">
        <v>38</v>
      </c>
      <c r="C267">
        <v>16</v>
      </c>
      <c r="D267" t="str">
        <f>VLOOKUP(C267,AI:AK,2,0)</f>
        <v>HCD Index - Youth literacy rate</v>
      </c>
      <c r="E267" t="str">
        <f t="shared" si="8"/>
        <v>Niger|HCD Index - Youth literacy rate</v>
      </c>
      <c r="F267">
        <f>VLOOKUP(C267,AI:AK,1,0)</f>
        <v>16</v>
      </c>
      <c r="G267" t="str">
        <f>VLOOKUP(C267,AI:AK,3,0)</f>
        <v>% in 15-24 years old population</v>
      </c>
      <c r="H267">
        <v>0</v>
      </c>
      <c r="I267">
        <v>0</v>
      </c>
      <c r="J267" s="17">
        <f t="shared" si="9"/>
        <v>0</v>
      </c>
      <c r="M267" s="18" t="str" cm="1">
        <f t="array" ref="M267">IF(AND(B267&lt;&gt;"", L267&lt;&gt;""), 1 + SUMPRODUCT((B$2:B$593=B267) * (L$2:L$593&gt;L267) * (A$2:A$593&lt;&gt;"ECOWAS")), "")</f>
        <v/>
      </c>
      <c r="N267">
        <v>5.922957578334262E-2</v>
      </c>
      <c r="O267">
        <v>0.1990878908796675</v>
      </c>
      <c r="AI267">
        <v>12</v>
      </c>
      <c r="AJ267" s="9" t="s">
        <v>81</v>
      </c>
      <c r="AK267" s="11" t="s">
        <v>82</v>
      </c>
    </row>
    <row r="268" spans="1:37" x14ac:dyDescent="0.35">
      <c r="A268" t="s">
        <v>16</v>
      </c>
      <c r="B268" t="s">
        <v>38</v>
      </c>
      <c r="C268">
        <v>16</v>
      </c>
      <c r="D268" t="str">
        <f>VLOOKUP(C268,AI:AK,2,0)</f>
        <v>HCD Index - Youth literacy rate</v>
      </c>
      <c r="E268" t="str">
        <f t="shared" si="8"/>
        <v>Nigeria|HCD Index - Youth literacy rate</v>
      </c>
      <c r="F268">
        <f>VLOOKUP(C268,AI:AK,1,0)</f>
        <v>16</v>
      </c>
      <c r="G268" t="str">
        <f>VLOOKUP(C268,AI:AK,3,0)</f>
        <v>% in 15-24 years old population</v>
      </c>
      <c r="H268">
        <v>0.37105515468927869</v>
      </c>
      <c r="I268">
        <v>0.37</v>
      </c>
      <c r="J268" s="17">
        <f t="shared" si="9"/>
        <v>-0.37</v>
      </c>
      <c r="M268" s="18" t="str" cm="1">
        <f t="array" ref="M268">IF(AND(B268&lt;&gt;"", L268&lt;&gt;""), 1 + SUMPRODUCT((B$2:B$593=B268) * (L$2:L$593&gt;L268) * (A$2:A$593&lt;&gt;"ECOWAS")), "")</f>
        <v/>
      </c>
      <c r="N268">
        <v>0.39557658516653721</v>
      </c>
      <c r="O268">
        <v>0.71475776447879935</v>
      </c>
      <c r="AI268">
        <v>12</v>
      </c>
      <c r="AJ268" s="9" t="s">
        <v>81</v>
      </c>
      <c r="AK268" s="11" t="s">
        <v>82</v>
      </c>
    </row>
    <row r="269" spans="1:37" x14ac:dyDescent="0.35">
      <c r="A269" t="s">
        <v>17</v>
      </c>
      <c r="B269" t="s">
        <v>38</v>
      </c>
      <c r="C269">
        <v>16</v>
      </c>
      <c r="D269" t="str">
        <f>VLOOKUP(C269,AI:AK,2,0)</f>
        <v>HCD Index - Youth literacy rate</v>
      </c>
      <c r="E269" t="str">
        <f t="shared" si="8"/>
        <v>Senegal|HCD Index - Youth literacy rate</v>
      </c>
      <c r="F269">
        <f>VLOOKUP(C269,AI:AK,1,0)</f>
        <v>16</v>
      </c>
      <c r="G269" t="str">
        <f>VLOOKUP(C269,AI:AK,3,0)</f>
        <v>% in 15-24 years old population</v>
      </c>
      <c r="I269">
        <v>0.31</v>
      </c>
      <c r="J269" s="17">
        <f t="shared" si="9"/>
        <v>-0.31</v>
      </c>
      <c r="M269" s="18" t="str" cm="1">
        <f t="array" ref="M269">IF(AND(B269&lt;&gt;"", L269&lt;&gt;""), 1 + SUMPRODUCT((B$2:B$593=B269) * (L$2:L$593&gt;L269) * (A$2:A$593&lt;&gt;"ECOWAS")), "")</f>
        <v/>
      </c>
      <c r="O269">
        <v>0.51321794436006074</v>
      </c>
      <c r="AI269">
        <v>12</v>
      </c>
      <c r="AJ269" s="9" t="s">
        <v>81</v>
      </c>
      <c r="AK269" s="11" t="s">
        <v>82</v>
      </c>
    </row>
    <row r="270" spans="1:37" x14ac:dyDescent="0.35">
      <c r="A270" t="s">
        <v>18</v>
      </c>
      <c r="B270" t="s">
        <v>38</v>
      </c>
      <c r="C270">
        <v>16</v>
      </c>
      <c r="D270" t="str">
        <f>VLOOKUP(C270,AI:AK,2,0)</f>
        <v>HCD Index - Youth literacy rate</v>
      </c>
      <c r="E270" t="str">
        <f t="shared" si="8"/>
        <v>Sierra Leone|HCD Index - Youth literacy rate</v>
      </c>
      <c r="F270">
        <f>VLOOKUP(C270,AI:AK,1,0)</f>
        <v>16</v>
      </c>
      <c r="G270" t="str">
        <f>VLOOKUP(C270,AI:AK,3,0)</f>
        <v>% in 15-24 years old population</v>
      </c>
      <c r="H270">
        <v>0.27255591268622142</v>
      </c>
      <c r="I270">
        <v>0.27</v>
      </c>
      <c r="J270" s="17">
        <f t="shared" si="9"/>
        <v>-0.27</v>
      </c>
      <c r="M270" s="18" t="str" cm="1">
        <f t="array" ref="M270">IF(AND(B270&lt;&gt;"", L270&lt;&gt;""), 1 + SUMPRODUCT((B$2:B$593=B270) * (L$2:L$593&gt;L270) * (A$2:A$593&lt;&gt;"ECOWAS")), "")</f>
        <v/>
      </c>
      <c r="N270">
        <v>0.36338813202604747</v>
      </c>
      <c r="O270">
        <v>0.57786951206828918</v>
      </c>
      <c r="AI270">
        <v>12</v>
      </c>
      <c r="AJ270" s="9" t="s">
        <v>81</v>
      </c>
      <c r="AK270" s="11" t="s">
        <v>82</v>
      </c>
    </row>
    <row r="271" spans="1:37" x14ac:dyDescent="0.35">
      <c r="A271" t="s">
        <v>19</v>
      </c>
      <c r="B271" t="s">
        <v>38</v>
      </c>
      <c r="C271">
        <v>16</v>
      </c>
      <c r="D271" t="str">
        <f>VLOOKUP(C271,AI:AK,2,0)</f>
        <v>HCD Index - Youth literacy rate</v>
      </c>
      <c r="E271" t="str">
        <f t="shared" si="8"/>
        <v>Gambia, The|HCD Index - Youth literacy rate</v>
      </c>
      <c r="F271">
        <f>VLOOKUP(C271,AI:AK,1,0)</f>
        <v>16</v>
      </c>
      <c r="G271" t="str">
        <f>VLOOKUP(C271,AI:AK,3,0)</f>
        <v>% in 15-24 years old population</v>
      </c>
      <c r="J271" s="17">
        <f t="shared" si="9"/>
        <v>0</v>
      </c>
      <c r="M271" s="18" t="str" cm="1">
        <f t="array" ref="M271">IF(AND(B271&lt;&gt;"", L271&lt;&gt;""), 1 + SUMPRODUCT((B$2:B$593=B271) * (L$2:L$593&gt;L271) * (A$2:A$593&lt;&gt;"ECOWAS")), "")</f>
        <v/>
      </c>
      <c r="O271">
        <v>0.51321794436006074</v>
      </c>
      <c r="AI271">
        <v>12</v>
      </c>
      <c r="AJ271" s="9" t="s">
        <v>81</v>
      </c>
      <c r="AK271" s="11" t="s">
        <v>82</v>
      </c>
    </row>
    <row r="272" spans="1:37" x14ac:dyDescent="0.35">
      <c r="A272" t="s">
        <v>20</v>
      </c>
      <c r="B272" t="s">
        <v>38</v>
      </c>
      <c r="C272">
        <v>16</v>
      </c>
      <c r="D272" t="str">
        <f>VLOOKUP(C272,AI:AK,2,0)</f>
        <v>HCD Index - Youth literacy rate</v>
      </c>
      <c r="E272" t="str">
        <f t="shared" si="8"/>
        <v>Togo|HCD Index - Youth literacy rate</v>
      </c>
      <c r="F272">
        <f>VLOOKUP(C272,AI:AK,1,0)</f>
        <v>16</v>
      </c>
      <c r="G272" t="str">
        <f>VLOOKUP(C272,AI:AK,3,0)</f>
        <v>% in 15-24 years old population</v>
      </c>
      <c r="I272">
        <v>0.52</v>
      </c>
      <c r="J272" s="17">
        <f t="shared" si="9"/>
        <v>2.2416623402873315E-3</v>
      </c>
      <c r="L272" s="17">
        <v>0.52224166234028735</v>
      </c>
      <c r="M272" s="18" cm="1">
        <f t="array" ref="M272">IF(AND(B272&lt;&gt;"", L272&lt;&gt;""), 1 + SUMPRODUCT((B$2:B$593=B272) * (L$2:L$593&gt;L272) * (A$2:A$593&lt;&gt;"ECOWAS")), "")</f>
        <v>3</v>
      </c>
      <c r="O272">
        <v>0.51321794436006074</v>
      </c>
      <c r="AI272">
        <v>12</v>
      </c>
      <c r="AJ272" s="9" t="s">
        <v>81</v>
      </c>
      <c r="AK272" s="11" t="s">
        <v>82</v>
      </c>
    </row>
    <row r="273" spans="1:37" x14ac:dyDescent="0.35">
      <c r="A273" t="s">
        <v>21</v>
      </c>
      <c r="B273" t="s">
        <v>38</v>
      </c>
      <c r="C273">
        <v>16</v>
      </c>
      <c r="D273" t="str">
        <f>VLOOKUP(C273,AI:AK,2,0)</f>
        <v>HCD Index - Youth literacy rate</v>
      </c>
      <c r="E273" t="str">
        <f t="shared" si="8"/>
        <v>ECOWAS|HCD Index - Youth literacy rate</v>
      </c>
      <c r="F273">
        <f>VLOOKUP(C273,AI:AK,1,0)</f>
        <v>16</v>
      </c>
      <c r="G273" t="str">
        <f>VLOOKUP(C273,AI:AK,3,0)</f>
        <v>% in 15-24 years old population</v>
      </c>
      <c r="H273">
        <v>0.2260352631678634</v>
      </c>
      <c r="I273">
        <v>0.28000000000000003</v>
      </c>
      <c r="J273" s="17">
        <f t="shared" si="9"/>
        <v>0.10532917724992719</v>
      </c>
      <c r="L273" s="17">
        <v>0.38532917724992721</v>
      </c>
      <c r="M273" s="18"/>
      <c r="N273">
        <v>0.28688263266633102</v>
      </c>
      <c r="O273">
        <v>0.51321794436006052</v>
      </c>
      <c r="AI273">
        <v>12</v>
      </c>
      <c r="AJ273" s="9" t="s">
        <v>81</v>
      </c>
      <c r="AK273" s="11" t="s">
        <v>82</v>
      </c>
    </row>
    <row r="274" spans="1:37" x14ac:dyDescent="0.35">
      <c r="A274" t="s">
        <v>6</v>
      </c>
      <c r="B274" t="s">
        <v>39</v>
      </c>
      <c r="C274">
        <v>17</v>
      </c>
      <c r="D274" t="str">
        <f>VLOOKUP(C274,AI:AK,2,0)</f>
        <v>HCD Index - Number of citations</v>
      </c>
      <c r="E274" t="str">
        <f t="shared" si="8"/>
        <v>Benin|HCD Index - Number of citations</v>
      </c>
      <c r="F274">
        <f>VLOOKUP(C274,AI:AK,1,0)</f>
        <v>17</v>
      </c>
      <c r="G274" t="str">
        <f>VLOOKUP(C274,AI:AK,3,0)</f>
        <v># citations in thousands</v>
      </c>
      <c r="H274">
        <v>7.2844534583418052E-2</v>
      </c>
      <c r="I274">
        <v>0</v>
      </c>
      <c r="J274" s="17">
        <f t="shared" si="9"/>
        <v>5.7452525581046096E-3</v>
      </c>
      <c r="L274" s="17">
        <v>5.7452525581046096E-3</v>
      </c>
      <c r="M274" s="18" cm="1">
        <f t="array" ref="M274">IF(AND(B274&lt;&gt;"", L274&lt;&gt;""), 1 + SUMPRODUCT((B$2:B$593=B274) * (L$2:L$593&gt;L274) * (A$2:A$593&lt;&gt;"ECOWAS")), "")</f>
        <v>3</v>
      </c>
      <c r="N274">
        <v>9.775481701415932E-2</v>
      </c>
      <c r="O274">
        <v>0.17537529856858999</v>
      </c>
      <c r="AI274">
        <v>12</v>
      </c>
      <c r="AJ274" s="9" t="s">
        <v>81</v>
      </c>
      <c r="AK274" s="11" t="s">
        <v>82</v>
      </c>
    </row>
    <row r="275" spans="1:37" x14ac:dyDescent="0.35">
      <c r="A275" t="s">
        <v>7</v>
      </c>
      <c r="B275" t="s">
        <v>39</v>
      </c>
      <c r="C275">
        <v>17</v>
      </c>
      <c r="D275" t="str">
        <f>VLOOKUP(C275,AI:AK,2,0)</f>
        <v>HCD Index - Number of citations</v>
      </c>
      <c r="E275" t="str">
        <f t="shared" si="8"/>
        <v>Burkina Faso|HCD Index - Number of citations</v>
      </c>
      <c r="F275">
        <f>VLOOKUP(C275,AI:AK,1,0)</f>
        <v>17</v>
      </c>
      <c r="G275" t="str">
        <f>VLOOKUP(C275,AI:AK,3,0)</f>
        <v># citations in thousands</v>
      </c>
      <c r="H275">
        <v>2.9211893021079169E-2</v>
      </c>
      <c r="I275">
        <v>0</v>
      </c>
      <c r="J275" s="17">
        <f t="shared" si="9"/>
        <v>5.358394577831091E-3</v>
      </c>
      <c r="L275" s="17">
        <v>5.358394577831091E-3</v>
      </c>
      <c r="M275" s="18" cm="1">
        <f t="array" ref="M275">IF(AND(B275&lt;&gt;"", L275&lt;&gt;""), 1 + SUMPRODUCT((B$2:B$593=B275) * (L$2:L$593&gt;L275) * (A$2:A$593&lt;&gt;"ECOWAS")), "")</f>
        <v>5</v>
      </c>
      <c r="N275">
        <v>3.9519786071597132E-2</v>
      </c>
      <c r="O275">
        <v>7.1639197989841044E-2</v>
      </c>
      <c r="AI275">
        <v>9</v>
      </c>
      <c r="AJ275" s="9" t="s">
        <v>61</v>
      </c>
      <c r="AK275" s="11" t="s">
        <v>59</v>
      </c>
    </row>
    <row r="276" spans="1:37" x14ac:dyDescent="0.35">
      <c r="A276" t="s">
        <v>8</v>
      </c>
      <c r="B276" t="s">
        <v>39</v>
      </c>
      <c r="C276">
        <v>17</v>
      </c>
      <c r="D276" t="str">
        <f>VLOOKUP(C276,AI:AK,2,0)</f>
        <v>HCD Index - Number of citations</v>
      </c>
      <c r="E276" t="str">
        <f t="shared" si="8"/>
        <v>Cabo Verde|HCD Index - Number of citations</v>
      </c>
      <c r="F276">
        <f>VLOOKUP(C276,AI:AK,1,0)</f>
        <v>17</v>
      </c>
      <c r="G276" t="str">
        <f>VLOOKUP(C276,AI:AK,3,0)</f>
        <v># citations in thousands</v>
      </c>
      <c r="H276">
        <v>0</v>
      </c>
      <c r="I276">
        <v>0</v>
      </c>
      <c r="J276" s="17">
        <f t="shared" si="9"/>
        <v>6.5848166855067222E-5</v>
      </c>
      <c r="L276" s="17">
        <v>6.5848166855067222E-5</v>
      </c>
      <c r="M276" s="18" cm="1">
        <f t="array" ref="M276">IF(AND(B276&lt;&gt;"", L276&lt;&gt;""), 1 + SUMPRODUCT((B$2:B$593=B276) * (L$2:L$593&gt;L276) * (A$2:A$593&lt;&gt;"ECOWAS")), "")</f>
        <v>13</v>
      </c>
      <c r="N276">
        <v>5.3164707609566146E-4</v>
      </c>
      <c r="O276">
        <v>2.1882602509275899E-3</v>
      </c>
      <c r="AI276">
        <v>9</v>
      </c>
      <c r="AJ276" s="9" t="s">
        <v>61</v>
      </c>
      <c r="AK276" s="11" t="s">
        <v>59</v>
      </c>
    </row>
    <row r="277" spans="1:37" x14ac:dyDescent="0.35">
      <c r="A277" t="s">
        <v>9</v>
      </c>
      <c r="B277" t="s">
        <v>39</v>
      </c>
      <c r="C277">
        <v>17</v>
      </c>
      <c r="D277" t="str">
        <f>VLOOKUP(C277,AI:AK,2,0)</f>
        <v>HCD Index - Number of citations</v>
      </c>
      <c r="E277" t="str">
        <f t="shared" si="8"/>
        <v>Cote d'Ivoire|HCD Index - Number of citations</v>
      </c>
      <c r="F277">
        <f>VLOOKUP(C277,AI:AK,1,0)</f>
        <v>17</v>
      </c>
      <c r="G277" t="str">
        <f>VLOOKUP(C277,AI:AK,3,0)</f>
        <v># citations in thousands</v>
      </c>
      <c r="H277">
        <v>2.5886560594898279E-2</v>
      </c>
      <c r="I277">
        <v>0</v>
      </c>
      <c r="J277" s="17">
        <f t="shared" si="9"/>
        <v>3.852117761021429E-3</v>
      </c>
      <c r="L277" s="17">
        <v>3.852117761021429E-3</v>
      </c>
      <c r="M277" s="18" cm="1">
        <f t="array" ref="M277">IF(AND(B277&lt;&gt;"", L277&lt;&gt;""), 1 + SUMPRODUCT((B$2:B$593=B277) * (L$2:L$593&gt;L277) * (A$2:A$593&lt;&gt;"ECOWAS")), "")</f>
        <v>6</v>
      </c>
      <c r="N277">
        <v>3.5081575828096817E-2</v>
      </c>
      <c r="O277">
        <v>6.3733258613531935E-2</v>
      </c>
      <c r="AI277">
        <v>9</v>
      </c>
      <c r="AJ277" s="9" t="s">
        <v>61</v>
      </c>
      <c r="AK277" s="11" t="s">
        <v>59</v>
      </c>
    </row>
    <row r="278" spans="1:37" x14ac:dyDescent="0.35">
      <c r="A278" t="s">
        <v>10</v>
      </c>
      <c r="B278" t="s">
        <v>39</v>
      </c>
      <c r="C278">
        <v>17</v>
      </c>
      <c r="D278" t="str">
        <f>VLOOKUP(C278,AI:AK,2,0)</f>
        <v>HCD Index - Number of citations</v>
      </c>
      <c r="E278" t="str">
        <f t="shared" si="8"/>
        <v>Ghana|HCD Index - Number of citations</v>
      </c>
      <c r="F278">
        <f>VLOOKUP(C278,AI:AK,1,0)</f>
        <v>17</v>
      </c>
      <c r="G278" t="str">
        <f>VLOOKUP(C278,AI:AK,3,0)</f>
        <v># citations in thousands</v>
      </c>
      <c r="H278">
        <v>0.19996442069712519</v>
      </c>
      <c r="I278">
        <v>0.03</v>
      </c>
      <c r="J278" s="17">
        <f t="shared" si="9"/>
        <v>2.6036789993662171E-2</v>
      </c>
      <c r="L278" s="17">
        <v>5.603678999366217E-2</v>
      </c>
      <c r="M278" s="18" cm="1">
        <f t="array" ref="M278">IF(AND(B278&lt;&gt;"", L278&lt;&gt;""), 1 + SUMPRODUCT((B$2:B$593=B278) * (L$2:L$593&gt;L278) * (A$2:A$593&lt;&gt;"ECOWAS")), "")</f>
        <v>2</v>
      </c>
      <c r="N278">
        <v>0.26741748780777008</v>
      </c>
      <c r="O278">
        <v>0.47760135730056502</v>
      </c>
      <c r="AI278">
        <v>9</v>
      </c>
      <c r="AJ278" s="9" t="s">
        <v>61</v>
      </c>
      <c r="AK278" s="11" t="s">
        <v>59</v>
      </c>
    </row>
    <row r="279" spans="1:37" x14ac:dyDescent="0.35">
      <c r="A279" t="s">
        <v>11</v>
      </c>
      <c r="B279" t="s">
        <v>39</v>
      </c>
      <c r="C279">
        <v>17</v>
      </c>
      <c r="D279" t="str">
        <f>VLOOKUP(C279,AI:AK,2,0)</f>
        <v>HCD Index - Number of citations</v>
      </c>
      <c r="E279" t="str">
        <f t="shared" si="8"/>
        <v>Guinea|HCD Index - Number of citations</v>
      </c>
      <c r="F279">
        <f>VLOOKUP(C279,AI:AK,1,0)</f>
        <v>17</v>
      </c>
      <c r="G279" t="str">
        <f>VLOOKUP(C279,AI:AK,3,0)</f>
        <v># citations in thousands</v>
      </c>
      <c r="H279">
        <v>7.1939122289160877E-3</v>
      </c>
      <c r="I279">
        <v>0</v>
      </c>
      <c r="J279" s="17">
        <f t="shared" si="9"/>
        <v>0</v>
      </c>
      <c r="L279" s="17">
        <v>0</v>
      </c>
      <c r="M279" s="18" cm="1">
        <f t="array" ref="M279">IF(AND(B279&lt;&gt;"", L279&lt;&gt;""), 1 + SUMPRODUCT((B$2:B$593=B279) * (L$2:L$593&gt;L279) * (A$2:A$593&lt;&gt;"ECOWAS")), "")</f>
        <v>14</v>
      </c>
      <c r="N279">
        <v>1.0133121711786919E-2</v>
      </c>
      <c r="O279">
        <v>1.9291703357101259E-2</v>
      </c>
      <c r="AI279">
        <v>9</v>
      </c>
      <c r="AJ279" s="9" t="s">
        <v>61</v>
      </c>
      <c r="AK279" s="11" t="s">
        <v>59</v>
      </c>
    </row>
    <row r="280" spans="1:37" x14ac:dyDescent="0.35">
      <c r="A280" t="s">
        <v>12</v>
      </c>
      <c r="B280" t="s">
        <v>39</v>
      </c>
      <c r="C280">
        <v>17</v>
      </c>
      <c r="D280" t="str">
        <f>VLOOKUP(C280,AI:AK,2,0)</f>
        <v>HCD Index - Number of citations</v>
      </c>
      <c r="E280" t="str">
        <f t="shared" si="8"/>
        <v>Guinea-Bissau|HCD Index - Number of citations</v>
      </c>
      <c r="F280">
        <f>VLOOKUP(C280,AI:AK,1,0)</f>
        <v>17</v>
      </c>
      <c r="G280" t="str">
        <f>VLOOKUP(C280,AI:AK,3,0)</f>
        <v># citations in thousands</v>
      </c>
      <c r="H280">
        <v>1.209960065961859E-3</v>
      </c>
      <c r="I280">
        <v>0</v>
      </c>
      <c r="J280" s="17">
        <f t="shared" si="9"/>
        <v>0</v>
      </c>
      <c r="L280" s="17">
        <v>0</v>
      </c>
      <c r="M280" s="18" cm="1">
        <f t="array" ref="M280">IF(AND(B280&lt;&gt;"", L280&lt;&gt;""), 1 + SUMPRODUCT((B$2:B$593=B280) * (L$2:L$593&gt;L280) * (A$2:A$593&lt;&gt;"ECOWAS")), "")</f>
        <v>14</v>
      </c>
      <c r="N280">
        <v>2.1465404072702789E-3</v>
      </c>
      <c r="O280">
        <v>5.0649263111192709E-3</v>
      </c>
      <c r="AI280">
        <v>9</v>
      </c>
      <c r="AJ280" s="9" t="s">
        <v>61</v>
      </c>
      <c r="AK280" s="11" t="s">
        <v>59</v>
      </c>
    </row>
    <row r="281" spans="1:37" x14ac:dyDescent="0.35">
      <c r="A281" t="s">
        <v>13</v>
      </c>
      <c r="B281" t="s">
        <v>39</v>
      </c>
      <c r="C281">
        <v>17</v>
      </c>
      <c r="D281" t="str">
        <f>VLOOKUP(C281,AI:AK,2,0)</f>
        <v>HCD Index - Number of citations</v>
      </c>
      <c r="E281" t="str">
        <f t="shared" si="8"/>
        <v>Liberia|HCD Index - Number of citations</v>
      </c>
      <c r="F281">
        <f>VLOOKUP(C281,AI:AK,1,0)</f>
        <v>17</v>
      </c>
      <c r="G281" t="str">
        <f>VLOOKUP(C281,AI:AK,3,0)</f>
        <v># citations in thousands</v>
      </c>
      <c r="H281">
        <v>5.6324875723653078E-2</v>
      </c>
      <c r="I281">
        <v>0</v>
      </c>
      <c r="J281" s="17">
        <f t="shared" si="9"/>
        <v>8.1487106483145607E-4</v>
      </c>
      <c r="L281" s="17">
        <v>8.1487106483145607E-4</v>
      </c>
      <c r="M281" s="18" cm="1">
        <f t="array" ref="M281">IF(AND(B281&lt;&gt;"", L281&lt;&gt;""), 1 + SUMPRODUCT((B$2:B$593=B281) * (L$2:L$593&gt;L281) * (A$2:A$593&lt;&gt;"ECOWAS")), "")</f>
        <v>10</v>
      </c>
      <c r="N281">
        <v>7.5706579492612017E-2</v>
      </c>
      <c r="O281">
        <v>0.13610000072638109</v>
      </c>
      <c r="AI281">
        <v>9</v>
      </c>
      <c r="AJ281" s="9" t="s">
        <v>61</v>
      </c>
      <c r="AK281" s="11" t="s">
        <v>59</v>
      </c>
    </row>
    <row r="282" spans="1:37" x14ac:dyDescent="0.35">
      <c r="A282" t="s">
        <v>14</v>
      </c>
      <c r="B282" t="s">
        <v>39</v>
      </c>
      <c r="C282">
        <v>17</v>
      </c>
      <c r="D282" t="str">
        <f>VLOOKUP(C282,AI:AK,2,0)</f>
        <v>HCD Index - Number of citations</v>
      </c>
      <c r="E282" t="str">
        <f t="shared" si="8"/>
        <v>Mali|HCD Index - Number of citations</v>
      </c>
      <c r="F282">
        <f>VLOOKUP(C282,AI:AK,1,0)</f>
        <v>17</v>
      </c>
      <c r="G282" t="str">
        <f>VLOOKUP(C282,AI:AK,3,0)</f>
        <v># citations in thousands</v>
      </c>
      <c r="H282">
        <v>2.0198925182791851E-2</v>
      </c>
      <c r="I282">
        <v>0</v>
      </c>
      <c r="J282" s="17">
        <f t="shared" si="9"/>
        <v>2.8643952581954221E-3</v>
      </c>
      <c r="L282" s="17">
        <v>2.8643952581954221E-3</v>
      </c>
      <c r="M282" s="18" cm="1">
        <f t="array" ref="M282">IF(AND(B282&lt;&gt;"", L282&lt;&gt;""), 1 + SUMPRODUCT((B$2:B$593=B282) * (L$2:L$593&gt;L282) * (A$2:A$593&lt;&gt;"ECOWAS")), "")</f>
        <v>9</v>
      </c>
      <c r="N282">
        <v>2.7490478604684159E-2</v>
      </c>
      <c r="O282">
        <v>5.021097121494382E-2</v>
      </c>
      <c r="AI282">
        <v>9</v>
      </c>
      <c r="AJ282" s="9" t="s">
        <v>61</v>
      </c>
      <c r="AK282" s="11" t="s">
        <v>59</v>
      </c>
    </row>
    <row r="283" spans="1:37" x14ac:dyDescent="0.35">
      <c r="A283" t="s">
        <v>15</v>
      </c>
      <c r="B283" t="s">
        <v>39</v>
      </c>
      <c r="C283">
        <v>17</v>
      </c>
      <c r="D283" t="str">
        <f>VLOOKUP(C283,AI:AK,2,0)</f>
        <v>HCD Index - Number of citations</v>
      </c>
      <c r="E283" t="str">
        <f t="shared" si="8"/>
        <v>Niger|HCD Index - Number of citations</v>
      </c>
      <c r="F283">
        <f>VLOOKUP(C283,AI:AK,1,0)</f>
        <v>17</v>
      </c>
      <c r="G283" t="str">
        <f>VLOOKUP(C283,AI:AK,3,0)</f>
        <v># citations in thousands</v>
      </c>
      <c r="H283">
        <v>8.2310208568833962E-3</v>
      </c>
      <c r="I283">
        <v>0</v>
      </c>
      <c r="J283" s="17">
        <f t="shared" si="9"/>
        <v>2.6339266742026873E-4</v>
      </c>
      <c r="L283" s="17">
        <v>2.6339266742026873E-4</v>
      </c>
      <c r="M283" s="18" cm="1">
        <f t="array" ref="M283">IF(AND(B283&lt;&gt;"", L283&lt;&gt;""), 1 + SUMPRODUCT((B$2:B$593=B283) * (L$2:L$593&gt;L283) * (A$2:A$593&lt;&gt;"ECOWAS")), "")</f>
        <v>11</v>
      </c>
      <c r="N283">
        <v>1.151731599565088E-2</v>
      </c>
      <c r="O283">
        <v>2.1757417122979839E-2</v>
      </c>
      <c r="AI283">
        <v>9</v>
      </c>
      <c r="AJ283" s="9" t="s">
        <v>61</v>
      </c>
      <c r="AK283" s="11" t="s">
        <v>59</v>
      </c>
    </row>
    <row r="284" spans="1:37" x14ac:dyDescent="0.35">
      <c r="A284" t="s">
        <v>16</v>
      </c>
      <c r="B284" t="s">
        <v>39</v>
      </c>
      <c r="C284">
        <v>17</v>
      </c>
      <c r="D284" t="str">
        <f>VLOOKUP(C284,AI:AK,2,0)</f>
        <v>HCD Index - Number of citations</v>
      </c>
      <c r="E284" t="str">
        <f t="shared" si="8"/>
        <v>Nigeria|HCD Index - Number of citations</v>
      </c>
      <c r="F284">
        <f>VLOOKUP(C284,AI:AK,1,0)</f>
        <v>17</v>
      </c>
      <c r="G284" t="str">
        <f>VLOOKUP(C284,AI:AK,3,0)</f>
        <v># citations in thousands</v>
      </c>
      <c r="H284">
        <v>0.4196915224716275</v>
      </c>
      <c r="I284">
        <v>0.08</v>
      </c>
      <c r="J284" s="17">
        <f t="shared" si="9"/>
        <v>7.0907536390100209E-2</v>
      </c>
      <c r="L284" s="17">
        <v>0.15090753639010021</v>
      </c>
      <c r="M284" s="18" cm="1">
        <f t="array" ref="M284">IF(AND(B284&lt;&gt;"", L284&lt;&gt;""), 1 + SUMPRODUCT((B$2:B$593=B284) * (L$2:L$593&gt;L284) * (A$2:A$593&lt;&gt;"ECOWAS")), "")</f>
        <v>1</v>
      </c>
      <c r="N284">
        <v>0.56067991961529673</v>
      </c>
      <c r="O284">
        <v>1</v>
      </c>
      <c r="AI284">
        <v>9</v>
      </c>
      <c r="AJ284" s="9" t="s">
        <v>61</v>
      </c>
      <c r="AK284" s="11" t="s">
        <v>59</v>
      </c>
    </row>
    <row r="285" spans="1:37" x14ac:dyDescent="0.35">
      <c r="A285" t="s">
        <v>17</v>
      </c>
      <c r="B285" t="s">
        <v>39</v>
      </c>
      <c r="C285">
        <v>17</v>
      </c>
      <c r="D285" t="str">
        <f>VLOOKUP(C285,AI:AK,2,0)</f>
        <v>HCD Index - Number of citations</v>
      </c>
      <c r="E285" t="str">
        <f t="shared" si="8"/>
        <v>Senegal|HCD Index - Number of citations</v>
      </c>
      <c r="F285">
        <f>VLOOKUP(C285,AI:AK,1,0)</f>
        <v>17</v>
      </c>
      <c r="G285" t="str">
        <f>VLOOKUP(C285,AI:AK,3,0)</f>
        <v># citations in thousands</v>
      </c>
      <c r="H285">
        <v>4.8060930783342157E-2</v>
      </c>
      <c r="I285">
        <v>0.01</v>
      </c>
      <c r="J285" s="17">
        <f t="shared" si="9"/>
        <v>-4.4029058173192916E-3</v>
      </c>
      <c r="L285" s="17">
        <v>5.5970941826807086E-3</v>
      </c>
      <c r="M285" s="18" cm="1">
        <f t="array" ref="M285">IF(AND(B285&lt;&gt;"", L285&lt;&gt;""), 1 + SUMPRODUCT((B$2:B$593=B285) * (L$2:L$593&gt;L285) * (A$2:A$593&lt;&gt;"ECOWAS")), "")</f>
        <v>4</v>
      </c>
      <c r="N285">
        <v>6.4676967897378576E-2</v>
      </c>
      <c r="O285">
        <v>0.11645256722684071</v>
      </c>
      <c r="AI285">
        <v>9</v>
      </c>
      <c r="AJ285" s="9" t="s">
        <v>61</v>
      </c>
      <c r="AK285" s="11" t="s">
        <v>59</v>
      </c>
    </row>
    <row r="286" spans="1:37" x14ac:dyDescent="0.35">
      <c r="A286" t="s">
        <v>18</v>
      </c>
      <c r="B286" t="s">
        <v>39</v>
      </c>
      <c r="C286">
        <v>17</v>
      </c>
      <c r="D286" t="str">
        <f>VLOOKUP(C286,AI:AK,2,0)</f>
        <v>HCD Index - Number of citations</v>
      </c>
      <c r="E286" t="str">
        <f t="shared" si="8"/>
        <v>Sierra Leone|HCD Index - Number of citations</v>
      </c>
      <c r="F286">
        <f>VLOOKUP(C286,AI:AK,1,0)</f>
        <v>17</v>
      </c>
      <c r="G286" t="str">
        <f>VLOOKUP(C286,AI:AK,3,0)</f>
        <v># citations in thousands</v>
      </c>
      <c r="H286">
        <v>1.316140235015655E-2</v>
      </c>
      <c r="I286">
        <v>0</v>
      </c>
      <c r="J286" s="17">
        <f t="shared" si="9"/>
        <v>2.996091591905556E-3</v>
      </c>
      <c r="L286" s="17">
        <v>2.996091591905556E-3</v>
      </c>
      <c r="M286" s="18" cm="1">
        <f t="array" ref="M286">IF(AND(B286&lt;&gt;"", L286&lt;&gt;""), 1 + SUMPRODUCT((B$2:B$593=B286) * (L$2:L$593&gt;L286) * (A$2:A$593&lt;&gt;"ECOWAS")), "")</f>
        <v>8</v>
      </c>
      <c r="N286">
        <v>1.809773167846445E-2</v>
      </c>
      <c r="O286">
        <v>3.3479342089339142E-2</v>
      </c>
      <c r="AI286">
        <v>9</v>
      </c>
      <c r="AJ286" s="9" t="s">
        <v>61</v>
      </c>
      <c r="AK286" s="11" t="s">
        <v>59</v>
      </c>
    </row>
    <row r="287" spans="1:37" x14ac:dyDescent="0.35">
      <c r="A287" t="s">
        <v>19</v>
      </c>
      <c r="B287" t="s">
        <v>39</v>
      </c>
      <c r="C287">
        <v>17</v>
      </c>
      <c r="D287" t="str">
        <f>VLOOKUP(C287,AI:AK,2,0)</f>
        <v>HCD Index - Number of citations</v>
      </c>
      <c r="E287" t="str">
        <f t="shared" si="8"/>
        <v>Gambia, The|HCD Index - Number of citations</v>
      </c>
      <c r="F287">
        <f>VLOOKUP(C287,AI:AK,1,0)</f>
        <v>17</v>
      </c>
      <c r="G287" t="str">
        <f>VLOOKUP(C287,AI:AK,3,0)</f>
        <v># citations in thousands</v>
      </c>
      <c r="H287">
        <v>2.1886284458452952E-2</v>
      </c>
      <c r="I287">
        <v>0</v>
      </c>
      <c r="J287" s="17">
        <f t="shared" si="9"/>
        <v>3.769807552452595E-3</v>
      </c>
      <c r="L287" s="17">
        <v>3.769807552452595E-3</v>
      </c>
      <c r="M287" s="18" cm="1">
        <f t="array" ref="M287">IF(AND(B287&lt;&gt;"", L287&lt;&gt;""), 1 + SUMPRODUCT((B$2:B$593=B287) * (L$2:L$593&gt;L287) * (A$2:A$593&lt;&gt;"ECOWAS")), "")</f>
        <v>7</v>
      </c>
      <c r="N287">
        <v>2.974254073319298E-2</v>
      </c>
      <c r="O287">
        <v>5.4222648373714537E-2</v>
      </c>
      <c r="AI287">
        <v>9</v>
      </c>
      <c r="AJ287" s="9" t="s">
        <v>61</v>
      </c>
      <c r="AK287" s="11" t="s">
        <v>59</v>
      </c>
    </row>
    <row r="288" spans="1:37" x14ac:dyDescent="0.35">
      <c r="A288" t="s">
        <v>20</v>
      </c>
      <c r="B288" t="s">
        <v>39</v>
      </c>
      <c r="C288">
        <v>17</v>
      </c>
      <c r="D288" t="str">
        <f>VLOOKUP(C288,AI:AK,2,0)</f>
        <v>HCD Index - Number of citations</v>
      </c>
      <c r="E288" t="str">
        <f t="shared" si="8"/>
        <v>Togo|HCD Index - Number of citations</v>
      </c>
      <c r="F288">
        <f>VLOOKUP(C288,AI:AK,1,0)</f>
        <v>17</v>
      </c>
      <c r="G288" t="str">
        <f>VLOOKUP(C288,AI:AK,3,0)</f>
        <v># citations in thousands</v>
      </c>
      <c r="H288">
        <v>2.9862143668772961E-2</v>
      </c>
      <c r="I288">
        <v>0</v>
      </c>
      <c r="J288" s="17">
        <f t="shared" si="9"/>
        <v>2.551616465633853E-4</v>
      </c>
      <c r="L288" s="17">
        <v>2.551616465633853E-4</v>
      </c>
      <c r="M288" s="18" cm="1">
        <f t="array" ref="M288">IF(AND(B288&lt;&gt;"", L288&lt;&gt;""), 1 + SUMPRODUCT((B$2:B$593=B288) * (L$2:L$593&gt;L288) * (A$2:A$593&lt;&gt;"ECOWAS")), "")</f>
        <v>12</v>
      </c>
      <c r="N288">
        <v>4.0387653916241988E-2</v>
      </c>
      <c r="O288">
        <v>7.3185161382733177E-2</v>
      </c>
      <c r="AI288">
        <v>9</v>
      </c>
      <c r="AJ288" s="9" t="s">
        <v>61</v>
      </c>
      <c r="AK288" s="11" t="s">
        <v>59</v>
      </c>
    </row>
    <row r="289" spans="1:37" x14ac:dyDescent="0.35">
      <c r="A289" t="s">
        <v>21</v>
      </c>
      <c r="B289" t="s">
        <v>39</v>
      </c>
      <c r="C289">
        <v>17</v>
      </c>
      <c r="D289" t="str">
        <f>VLOOKUP(C289,AI:AK,2,0)</f>
        <v>HCD Index - Number of citations</v>
      </c>
      <c r="E289" t="str">
        <f t="shared" si="8"/>
        <v>ECOWAS|HCD Index - Number of citations</v>
      </c>
      <c r="F289">
        <f>VLOOKUP(C289,AI:AK,1,0)</f>
        <v>17</v>
      </c>
      <c r="G289" t="str">
        <f>VLOOKUP(C289,AI:AK,3,0)</f>
        <v># citations in thousands</v>
      </c>
      <c r="H289">
        <v>6.3581892445805269E-2</v>
      </c>
      <c r="I289">
        <v>0.01</v>
      </c>
      <c r="J289" s="17">
        <f t="shared" si="9"/>
        <v>5.901783560774929E-3</v>
      </c>
      <c r="L289" s="17">
        <v>1.5901783560774929E-2</v>
      </c>
      <c r="M289" s="18"/>
      <c r="N289">
        <v>8.5392277590019869E-2</v>
      </c>
      <c r="O289">
        <v>0.15335347403524061</v>
      </c>
      <c r="AI289">
        <v>9</v>
      </c>
      <c r="AJ289" s="9" t="s">
        <v>61</v>
      </c>
      <c r="AK289" s="11" t="s">
        <v>59</v>
      </c>
    </row>
    <row r="290" spans="1:37" x14ac:dyDescent="0.35">
      <c r="A290" t="s">
        <v>6</v>
      </c>
      <c r="B290" t="s">
        <v>40</v>
      </c>
      <c r="C290">
        <v>18</v>
      </c>
      <c r="D290" t="str">
        <f>VLOOKUP(C290,AI:AK,2,0)</f>
        <v>HCD Index - Entrepreneurship, financial inclusion and digital economy</v>
      </c>
      <c r="E290" t="str">
        <f t="shared" si="8"/>
        <v>Benin|HCD Index - Entrepreneurship, financial inclusion and digital economy</v>
      </c>
      <c r="F290">
        <f>VLOOKUP(C290,AI:AK,1,0)</f>
        <v>18</v>
      </c>
      <c r="G290" t="str">
        <f>VLOOKUP(C290,AI:AK,3,0)</f>
        <v>Scale 0-1</v>
      </c>
      <c r="H290">
        <v>9.0494763626075669E-2</v>
      </c>
      <c r="I290">
        <v>0.17</v>
      </c>
      <c r="J290" s="17">
        <f t="shared" si="9"/>
        <v>7.9266310309572485E-2</v>
      </c>
      <c r="L290" s="17">
        <v>0.2492663103095725</v>
      </c>
      <c r="M290" s="18" cm="1">
        <f t="array" ref="M290">IF(AND(B290&lt;&gt;"", L290&lt;&gt;""), 1 + SUMPRODUCT((B$2:B$593=B290) * (L$2:L$593&gt;L290) * (A$2:A$593&lt;&gt;"ECOWAS")), "")</f>
        <v>6</v>
      </c>
      <c r="N290">
        <v>0.14696151124420409</v>
      </c>
      <c r="O290">
        <v>0.26738975764175982</v>
      </c>
      <c r="AI290">
        <v>9</v>
      </c>
      <c r="AJ290" s="9" t="s">
        <v>61</v>
      </c>
      <c r="AK290" s="11" t="s">
        <v>59</v>
      </c>
    </row>
    <row r="291" spans="1:37" x14ac:dyDescent="0.35">
      <c r="A291" t="s">
        <v>7</v>
      </c>
      <c r="B291" t="s">
        <v>40</v>
      </c>
      <c r="C291">
        <v>18</v>
      </c>
      <c r="D291" t="str">
        <f>VLOOKUP(C291,AI:AK,2,0)</f>
        <v>HCD Index - Entrepreneurship, financial inclusion and digital economy</v>
      </c>
      <c r="E291" t="str">
        <f t="shared" si="8"/>
        <v>Burkina Faso|HCD Index - Entrepreneurship, financial inclusion and digital economy</v>
      </c>
      <c r="F291">
        <f>VLOOKUP(C291,AI:AK,1,0)</f>
        <v>18</v>
      </c>
      <c r="G291" t="str">
        <f>VLOOKUP(C291,AI:AK,3,0)</f>
        <v>Scale 0-1</v>
      </c>
      <c r="H291">
        <v>5.7549071604035107E-2</v>
      </c>
      <c r="I291">
        <v>0.14000000000000001</v>
      </c>
      <c r="J291" s="17">
        <f t="shared" si="9"/>
        <v>9.6016592106213383E-2</v>
      </c>
      <c r="L291" s="17">
        <v>0.2360165921062134</v>
      </c>
      <c r="M291" s="18" cm="1">
        <f t="array" ref="M291">IF(AND(B291&lt;&gt;"", L291&lt;&gt;""), 1 + SUMPRODUCT((B$2:B$593=B291) * (L$2:L$593&gt;L291) * (A$2:A$593&lt;&gt;"ECOWAS")), "")</f>
        <v>7</v>
      </c>
      <c r="N291">
        <v>9.9893349941943432E-2</v>
      </c>
      <c r="O291">
        <v>0.2230741236253152</v>
      </c>
      <c r="AI291">
        <v>18</v>
      </c>
      <c r="AJ291" s="9" t="s">
        <v>62</v>
      </c>
      <c r="AK291" s="11" t="s">
        <v>59</v>
      </c>
    </row>
    <row r="292" spans="1:37" x14ac:dyDescent="0.35">
      <c r="A292" t="s">
        <v>8</v>
      </c>
      <c r="B292" t="s">
        <v>40</v>
      </c>
      <c r="C292">
        <v>18</v>
      </c>
      <c r="D292" t="str">
        <f>VLOOKUP(C292,AI:AK,2,0)</f>
        <v>HCD Index - Entrepreneurship, financial inclusion and digital economy</v>
      </c>
      <c r="E292" t="str">
        <f t="shared" si="8"/>
        <v>Cabo Verde|HCD Index - Entrepreneurship, financial inclusion and digital economy</v>
      </c>
      <c r="F292">
        <f>VLOOKUP(C292,AI:AK,1,0)</f>
        <v>18</v>
      </c>
      <c r="G292" t="str">
        <f>VLOOKUP(C292,AI:AK,3,0)</f>
        <v>Scale 0-1</v>
      </c>
      <c r="H292">
        <v>0.3474119313037296</v>
      </c>
      <c r="I292">
        <v>0.33</v>
      </c>
      <c r="J292" s="17">
        <f t="shared" si="9"/>
        <v>2.0003204910409578E-2</v>
      </c>
      <c r="L292" s="17">
        <v>0.35000320491040959</v>
      </c>
      <c r="M292" s="18" cm="1">
        <f t="array" ref="M292">IF(AND(B292&lt;&gt;"", L292&lt;&gt;""), 1 + SUMPRODUCT((B$2:B$593=B292) * (L$2:L$593&gt;L292) * (A$2:A$593&lt;&gt;"ECOWAS")), "")</f>
        <v>3</v>
      </c>
      <c r="N292">
        <v>0.45343003382333757</v>
      </c>
      <c r="O292">
        <v>0.7325243857267929</v>
      </c>
      <c r="AI292">
        <v>18</v>
      </c>
      <c r="AJ292" s="9" t="s">
        <v>62</v>
      </c>
      <c r="AK292" s="11" t="s">
        <v>59</v>
      </c>
    </row>
    <row r="293" spans="1:37" x14ac:dyDescent="0.35">
      <c r="A293" t="s">
        <v>9</v>
      </c>
      <c r="B293" t="s">
        <v>40</v>
      </c>
      <c r="C293">
        <v>18</v>
      </c>
      <c r="D293" t="str">
        <f>VLOOKUP(C293,AI:AK,2,0)</f>
        <v>HCD Index - Entrepreneurship, financial inclusion and digital economy</v>
      </c>
      <c r="E293" t="str">
        <f t="shared" si="8"/>
        <v>Cote d'Ivoire|HCD Index - Entrepreneurship, financial inclusion and digital economy</v>
      </c>
      <c r="F293">
        <f>VLOOKUP(C293,AI:AK,1,0)</f>
        <v>18</v>
      </c>
      <c r="G293" t="str">
        <f>VLOOKUP(C293,AI:AK,3,0)</f>
        <v>Scale 0-1</v>
      </c>
      <c r="H293">
        <v>0.1174960905680078</v>
      </c>
      <c r="I293">
        <v>0.19</v>
      </c>
      <c r="J293" s="17">
        <f t="shared" si="9"/>
        <v>7.9705637270651108E-2</v>
      </c>
      <c r="L293" s="17">
        <v>0.26970563727065111</v>
      </c>
      <c r="M293" s="18" cm="1">
        <f t="array" ref="M293">IF(AND(B293&lt;&gt;"", L293&lt;&gt;""), 1 + SUMPRODUCT((B$2:B$593=B293) * (L$2:L$593&gt;L293) * (A$2:A$593&lt;&gt;"ECOWAS")), "")</f>
        <v>4</v>
      </c>
      <c r="N293">
        <v>0.17927708165442049</v>
      </c>
      <c r="O293">
        <v>0.36359137710977762</v>
      </c>
      <c r="AI293">
        <v>18</v>
      </c>
      <c r="AJ293" s="9" t="s">
        <v>62</v>
      </c>
      <c r="AK293" s="11" t="s">
        <v>59</v>
      </c>
    </row>
    <row r="294" spans="1:37" x14ac:dyDescent="0.35">
      <c r="A294" t="s">
        <v>10</v>
      </c>
      <c r="B294" t="s">
        <v>40</v>
      </c>
      <c r="C294">
        <v>18</v>
      </c>
      <c r="D294" t="str">
        <f>VLOOKUP(C294,AI:AK,2,0)</f>
        <v>HCD Index - Entrepreneurship, financial inclusion and digital economy</v>
      </c>
      <c r="E294" t="str">
        <f t="shared" si="8"/>
        <v>Ghana|HCD Index - Entrepreneurship, financial inclusion and digital economy</v>
      </c>
      <c r="F294">
        <f>VLOOKUP(C294,AI:AK,1,0)</f>
        <v>18</v>
      </c>
      <c r="G294" t="str">
        <f>VLOOKUP(C294,AI:AK,3,0)</f>
        <v>Scale 0-1</v>
      </c>
      <c r="H294">
        <v>0.17685341290685089</v>
      </c>
      <c r="I294">
        <v>0.27</v>
      </c>
      <c r="J294" s="17">
        <f t="shared" si="9"/>
        <v>0.10068898349766087</v>
      </c>
      <c r="L294" s="17">
        <v>0.37068898349766088</v>
      </c>
      <c r="M294" s="18" cm="1">
        <f t="array" ref="M294">IF(AND(B294&lt;&gt;"", L294&lt;&gt;""), 1 + SUMPRODUCT((B$2:B$593=B294) * (L$2:L$593&gt;L294) * (A$2:A$593&lt;&gt;"ECOWAS")), "")</f>
        <v>2</v>
      </c>
      <c r="N294">
        <v>0.27128143006497202</v>
      </c>
      <c r="O294">
        <v>0.38334861550654309</v>
      </c>
      <c r="AI294">
        <v>18</v>
      </c>
      <c r="AJ294" s="9" t="s">
        <v>62</v>
      </c>
      <c r="AK294" s="11" t="s">
        <v>59</v>
      </c>
    </row>
    <row r="295" spans="1:37" x14ac:dyDescent="0.35">
      <c r="A295" t="s">
        <v>11</v>
      </c>
      <c r="B295" t="s">
        <v>40</v>
      </c>
      <c r="C295">
        <v>18</v>
      </c>
      <c r="D295" t="str">
        <f>VLOOKUP(C295,AI:AK,2,0)</f>
        <v>HCD Index - Entrepreneurship, financial inclusion and digital economy</v>
      </c>
      <c r="E295" t="str">
        <f t="shared" si="8"/>
        <v>Guinea|HCD Index - Entrepreneurship, financial inclusion and digital economy</v>
      </c>
      <c r="F295">
        <f>VLOOKUP(C295,AI:AK,1,0)</f>
        <v>18</v>
      </c>
      <c r="G295" t="str">
        <f>VLOOKUP(C295,AI:AK,3,0)</f>
        <v>Scale 0-1</v>
      </c>
      <c r="H295">
        <v>8.3929522595466155E-3</v>
      </c>
      <c r="I295">
        <v>0.05</v>
      </c>
      <c r="J295" s="17">
        <f t="shared" si="9"/>
        <v>3.0564270156173398E-2</v>
      </c>
      <c r="L295" s="17">
        <v>8.0564270156173401E-2</v>
      </c>
      <c r="M295" s="18" cm="1">
        <f t="array" ref="M295">IF(AND(B295&lt;&gt;"", L295&lt;&gt;""), 1 + SUMPRODUCT((B$2:B$593=B295) * (L$2:L$593&gt;L295) * (A$2:A$593&lt;&gt;"ECOWAS")), "")</f>
        <v>13</v>
      </c>
      <c r="N295">
        <v>2.333229120941982E-2</v>
      </c>
      <c r="O295">
        <v>0.2053198019948799</v>
      </c>
      <c r="AI295">
        <v>18</v>
      </c>
      <c r="AJ295" s="9" t="s">
        <v>62</v>
      </c>
      <c r="AK295" s="11" t="s">
        <v>59</v>
      </c>
    </row>
    <row r="296" spans="1:37" x14ac:dyDescent="0.35">
      <c r="A296" t="s">
        <v>12</v>
      </c>
      <c r="B296" t="s">
        <v>40</v>
      </c>
      <c r="C296">
        <v>18</v>
      </c>
      <c r="D296" t="str">
        <f>VLOOKUP(C296,AI:AK,2,0)</f>
        <v>HCD Index - Entrepreneurship, financial inclusion and digital economy</v>
      </c>
      <c r="E296" t="str">
        <f t="shared" si="8"/>
        <v>Guinea-Bissau|HCD Index - Entrepreneurship, financial inclusion and digital economy</v>
      </c>
      <c r="F296">
        <f>VLOOKUP(C296,AI:AK,1,0)</f>
        <v>18</v>
      </c>
      <c r="G296" t="str">
        <f>VLOOKUP(C296,AI:AK,3,0)</f>
        <v>Scale 0-1</v>
      </c>
      <c r="H296">
        <v>2.4541574363559301E-2</v>
      </c>
      <c r="I296">
        <v>0.06</v>
      </c>
      <c r="J296" s="17">
        <f t="shared" si="9"/>
        <v>0.31587345690444313</v>
      </c>
      <c r="L296" s="17">
        <v>0.37587345690444313</v>
      </c>
      <c r="M296" s="18" cm="1">
        <f t="array" ref="M296">IF(AND(B296&lt;&gt;"", L296&lt;&gt;""), 1 + SUMPRODUCT((B$2:B$593=B296) * (L$2:L$593&gt;L296) * (A$2:A$593&lt;&gt;"ECOWAS")), "")</f>
        <v>1</v>
      </c>
      <c r="N296">
        <v>4.8677359657891328E-2</v>
      </c>
      <c r="O296">
        <v>0.12636084419655011</v>
      </c>
      <c r="AI296">
        <v>18</v>
      </c>
      <c r="AJ296" s="9" t="s">
        <v>62</v>
      </c>
      <c r="AK296" s="11" t="s">
        <v>59</v>
      </c>
    </row>
    <row r="297" spans="1:37" x14ac:dyDescent="0.35">
      <c r="A297" t="s">
        <v>13</v>
      </c>
      <c r="B297" t="s">
        <v>40</v>
      </c>
      <c r="C297">
        <v>18</v>
      </c>
      <c r="D297" t="str">
        <f>VLOOKUP(C297,AI:AK,2,0)</f>
        <v>HCD Index - Entrepreneurship, financial inclusion and digital economy</v>
      </c>
      <c r="E297" t="str">
        <f t="shared" si="8"/>
        <v>Liberia|HCD Index - Entrepreneurship, financial inclusion and digital economy</v>
      </c>
      <c r="F297">
        <f>VLOOKUP(C297,AI:AK,1,0)</f>
        <v>18</v>
      </c>
      <c r="G297" t="str">
        <f>VLOOKUP(C297,AI:AK,3,0)</f>
        <v>Scale 0-1</v>
      </c>
      <c r="H297">
        <v>1.9231223921064359E-2</v>
      </c>
      <c r="I297">
        <v>0.04</v>
      </c>
      <c r="J297" s="17">
        <f t="shared" si="9"/>
        <v>3.1814724471106927E-2</v>
      </c>
      <c r="L297" s="17">
        <v>7.1814724471106928E-2</v>
      </c>
      <c r="M297" s="18" cm="1">
        <f t="array" ref="M297">IF(AND(B297&lt;&gt;"", L297&lt;&gt;""), 1 + SUMPRODUCT((B$2:B$593=B297) * (L$2:L$593&gt;L297) * (A$2:A$593&lt;&gt;"ECOWAS")), "")</f>
        <v>14</v>
      </c>
      <c r="N297">
        <v>3.8961874964205889E-2</v>
      </c>
      <c r="O297">
        <v>0.22690578512543319</v>
      </c>
      <c r="AI297">
        <v>18</v>
      </c>
      <c r="AJ297" s="9" t="s">
        <v>62</v>
      </c>
      <c r="AK297" s="11" t="s">
        <v>59</v>
      </c>
    </row>
    <row r="298" spans="1:37" x14ac:dyDescent="0.35">
      <c r="A298" t="s">
        <v>14</v>
      </c>
      <c r="B298" t="s">
        <v>40</v>
      </c>
      <c r="C298">
        <v>18</v>
      </c>
      <c r="D298" t="str">
        <f>VLOOKUP(C298,AI:AK,2,0)</f>
        <v>HCD Index - Entrepreneurship, financial inclusion and digital economy</v>
      </c>
      <c r="E298" t="str">
        <f t="shared" si="8"/>
        <v>Mali|HCD Index - Entrepreneurship, financial inclusion and digital economy</v>
      </c>
      <c r="F298">
        <f>VLOOKUP(C298,AI:AK,1,0)</f>
        <v>18</v>
      </c>
      <c r="G298" t="str">
        <f>VLOOKUP(C298,AI:AK,3,0)</f>
        <v>Scale 0-1</v>
      </c>
      <c r="H298">
        <v>6.9814971354223765E-2</v>
      </c>
      <c r="I298">
        <v>0.18</v>
      </c>
      <c r="J298" s="17">
        <f t="shared" si="9"/>
        <v>5.599699970693181E-2</v>
      </c>
      <c r="L298" s="17">
        <v>0.2359969997069318</v>
      </c>
      <c r="M298" s="18" cm="1">
        <f t="array" ref="M298">IF(AND(B298&lt;&gt;"", L298&lt;&gt;""), 1 + SUMPRODUCT((B$2:B$593=B298) * (L$2:L$593&gt;L298) * (A$2:A$593&lt;&gt;"ECOWAS")), "")</f>
        <v>8</v>
      </c>
      <c r="N298">
        <v>0.1178100207950538</v>
      </c>
      <c r="O298">
        <v>0.25506167121040568</v>
      </c>
      <c r="AI298">
        <v>18</v>
      </c>
      <c r="AJ298" s="9" t="s">
        <v>62</v>
      </c>
      <c r="AK298" s="11" t="s">
        <v>59</v>
      </c>
    </row>
    <row r="299" spans="1:37" x14ac:dyDescent="0.35">
      <c r="A299" t="s">
        <v>15</v>
      </c>
      <c r="B299" t="s">
        <v>40</v>
      </c>
      <c r="C299">
        <v>18</v>
      </c>
      <c r="D299" t="str">
        <f>VLOOKUP(C299,AI:AK,2,0)</f>
        <v>HCD Index - Entrepreneurship, financial inclusion and digital economy</v>
      </c>
      <c r="E299" t="str">
        <f t="shared" si="8"/>
        <v>Niger|HCD Index - Entrepreneurship, financial inclusion and digital economy</v>
      </c>
      <c r="F299">
        <f>VLOOKUP(C299,AI:AK,1,0)</f>
        <v>18</v>
      </c>
      <c r="G299" t="str">
        <f>VLOOKUP(C299,AI:AK,3,0)</f>
        <v>Scale 0-1</v>
      </c>
      <c r="H299">
        <v>2.587340007359884E-2</v>
      </c>
      <c r="I299">
        <v>0.03</v>
      </c>
      <c r="J299" s="17">
        <f t="shared" si="9"/>
        <v>0.12437255581338949</v>
      </c>
      <c r="L299" s="17">
        <v>0.15437255581338949</v>
      </c>
      <c r="M299" s="18" cm="1">
        <f t="array" ref="M299">IF(AND(B299&lt;&gt;"", L299&lt;&gt;""), 1 + SUMPRODUCT((B$2:B$593=B299) * (L$2:L$593&gt;L299) * (A$2:A$593&lt;&gt;"ECOWAS")), "")</f>
        <v>9</v>
      </c>
      <c r="N299">
        <v>5.2109208233751203E-2</v>
      </c>
      <c r="O299">
        <v>0.13779009951015381</v>
      </c>
      <c r="AI299">
        <v>18</v>
      </c>
      <c r="AJ299" s="9" t="s">
        <v>62</v>
      </c>
      <c r="AK299" s="11" t="s">
        <v>59</v>
      </c>
    </row>
    <row r="300" spans="1:37" x14ac:dyDescent="0.35">
      <c r="A300" t="s">
        <v>16</v>
      </c>
      <c r="B300" t="s">
        <v>40</v>
      </c>
      <c r="C300">
        <v>18</v>
      </c>
      <c r="D300" t="str">
        <f>VLOOKUP(C300,AI:AK,2,0)</f>
        <v>HCD Index - Entrepreneurship, financial inclusion and digital economy</v>
      </c>
      <c r="E300" t="str">
        <f t="shared" si="8"/>
        <v>Nigeria|HCD Index - Entrepreneurship, financial inclusion and digital economy</v>
      </c>
      <c r="F300">
        <f>VLOOKUP(C300,AI:AK,1,0)</f>
        <v>18</v>
      </c>
      <c r="G300" t="str">
        <f>VLOOKUP(C300,AI:AK,3,0)</f>
        <v>Scale 0-1</v>
      </c>
      <c r="H300">
        <v>6.5544905938562104E-2</v>
      </c>
      <c r="I300">
        <v>0.08</v>
      </c>
      <c r="J300" s="17">
        <f t="shared" si="9"/>
        <v>6.4416214013454889E-2</v>
      </c>
      <c r="L300" s="17">
        <v>0.14441621401345489</v>
      </c>
      <c r="M300" s="18" cm="1">
        <f t="array" ref="M300">IF(AND(B300&lt;&gt;"", L300&lt;&gt;""), 1 + SUMPRODUCT((B$2:B$593=B300) * (L$2:L$593&gt;L300) * (A$2:A$593&lt;&gt;"ECOWAS")), "")</f>
        <v>12</v>
      </c>
      <c r="N300">
        <v>9.9728493643120641E-2</v>
      </c>
      <c r="O300">
        <v>0.31402161457482419</v>
      </c>
      <c r="AI300">
        <v>18</v>
      </c>
      <c r="AJ300" s="9" t="s">
        <v>62</v>
      </c>
      <c r="AK300" s="11" t="s">
        <v>59</v>
      </c>
    </row>
    <row r="301" spans="1:37" x14ac:dyDescent="0.35">
      <c r="A301" t="s">
        <v>17</v>
      </c>
      <c r="B301" t="s">
        <v>40</v>
      </c>
      <c r="C301">
        <v>18</v>
      </c>
      <c r="D301" t="str">
        <f>VLOOKUP(C301,AI:AK,2,0)</f>
        <v>HCD Index - Entrepreneurship, financial inclusion and digital economy</v>
      </c>
      <c r="E301" t="str">
        <f t="shared" si="8"/>
        <v>Senegal|HCD Index - Entrepreneurship, financial inclusion and digital economy</v>
      </c>
      <c r="F301">
        <f>VLOOKUP(C301,AI:AK,1,0)</f>
        <v>18</v>
      </c>
      <c r="G301" t="str">
        <f>VLOOKUP(C301,AI:AK,3,0)</f>
        <v>Scale 0-1</v>
      </c>
      <c r="H301">
        <v>9.9539821226748315E-2</v>
      </c>
      <c r="I301">
        <v>0.19</v>
      </c>
      <c r="J301" s="17">
        <f t="shared" si="9"/>
        <v>7.4820678634067606E-2</v>
      </c>
      <c r="L301" s="17">
        <v>0.26482067863406761</v>
      </c>
      <c r="M301" s="18" cm="1">
        <f t="array" ref="M301">IF(AND(B301&lt;&gt;"", L301&lt;&gt;""), 1 + SUMPRODUCT((B$2:B$593=B301) * (L$2:L$593&gt;L301) * (A$2:A$593&lt;&gt;"ECOWAS")), "")</f>
        <v>5</v>
      </c>
      <c r="N301">
        <v>0.15862216631911219</v>
      </c>
      <c r="O301">
        <v>0.33556565354966778</v>
      </c>
      <c r="AI301">
        <v>18</v>
      </c>
      <c r="AJ301" s="9" t="s">
        <v>62</v>
      </c>
      <c r="AK301" s="11" t="s">
        <v>59</v>
      </c>
    </row>
    <row r="302" spans="1:37" x14ac:dyDescent="0.35">
      <c r="A302" t="s">
        <v>18</v>
      </c>
      <c r="B302" t="s">
        <v>40</v>
      </c>
      <c r="C302">
        <v>18</v>
      </c>
      <c r="D302" t="str">
        <f>VLOOKUP(C302,AI:AK,2,0)</f>
        <v>HCD Index - Entrepreneurship, financial inclusion and digital economy</v>
      </c>
      <c r="E302" t="str">
        <f t="shared" si="8"/>
        <v>Sierra Leone|HCD Index - Entrepreneurship, financial inclusion and digital economy</v>
      </c>
      <c r="F302">
        <f>VLOOKUP(C302,AI:AK,1,0)</f>
        <v>18</v>
      </c>
      <c r="G302" t="str">
        <f>VLOOKUP(C302,AI:AK,3,0)</f>
        <v>Scale 0-1</v>
      </c>
      <c r="H302">
        <v>1.5049207675225331E-2</v>
      </c>
      <c r="I302">
        <v>0.03</v>
      </c>
      <c r="J302" s="17">
        <f t="shared" si="9"/>
        <v>1.9716736814623853E-2</v>
      </c>
      <c r="L302" s="17">
        <v>4.9716736814623852E-2</v>
      </c>
      <c r="M302" s="18" cm="1">
        <f t="array" ref="M302">IF(AND(B302&lt;&gt;"", L302&lt;&gt;""), 1 + SUMPRODUCT((B$2:B$593=B302) * (L$2:L$593&gt;L302) * (A$2:A$593&lt;&gt;"ECOWAS")), "")</f>
        <v>15</v>
      </c>
      <c r="N302">
        <v>2.7236903084992829E-2</v>
      </c>
      <c r="O302">
        <v>0.21906454431197911</v>
      </c>
      <c r="AI302">
        <v>18</v>
      </c>
      <c r="AJ302" s="9" t="s">
        <v>62</v>
      </c>
      <c r="AK302" s="11" t="s">
        <v>59</v>
      </c>
    </row>
    <row r="303" spans="1:37" x14ac:dyDescent="0.35">
      <c r="A303" t="s">
        <v>19</v>
      </c>
      <c r="B303" t="s">
        <v>40</v>
      </c>
      <c r="C303">
        <v>18</v>
      </c>
      <c r="D303" t="str">
        <f>VLOOKUP(C303,AI:AK,2,0)</f>
        <v>HCD Index - Entrepreneurship, financial inclusion and digital economy</v>
      </c>
      <c r="E303" t="str">
        <f t="shared" si="8"/>
        <v>Gambia, The|HCD Index - Entrepreneurship, financial inclusion and digital economy</v>
      </c>
      <c r="F303">
        <f>VLOOKUP(C303,AI:AK,1,0)</f>
        <v>18</v>
      </c>
      <c r="G303" t="str">
        <f>VLOOKUP(C303,AI:AK,3,0)</f>
        <v>Scale 0-1</v>
      </c>
      <c r="H303">
        <v>0.13923090919634731</v>
      </c>
      <c r="I303">
        <v>0.26</v>
      </c>
      <c r="J303" s="17">
        <f t="shared" si="9"/>
        <v>-0.114616336019217</v>
      </c>
      <c r="L303" s="17">
        <v>0.14538366398078301</v>
      </c>
      <c r="M303" s="18" cm="1">
        <f t="array" ref="M303">IF(AND(B303&lt;&gt;"", L303&lt;&gt;""), 1 + SUMPRODUCT((B$2:B$593=B303) * (L$2:L$593&gt;L303) * (A$2:A$593&lt;&gt;"ECOWAS")), "")</f>
        <v>11</v>
      </c>
      <c r="N303">
        <v>0.21899240153772939</v>
      </c>
      <c r="O303">
        <v>0.35926859631499508</v>
      </c>
      <c r="AI303">
        <v>18</v>
      </c>
      <c r="AJ303" s="9" t="s">
        <v>62</v>
      </c>
      <c r="AK303" s="11" t="s">
        <v>59</v>
      </c>
    </row>
    <row r="304" spans="1:37" x14ac:dyDescent="0.35">
      <c r="A304" t="s">
        <v>20</v>
      </c>
      <c r="B304" t="s">
        <v>40</v>
      </c>
      <c r="C304">
        <v>18</v>
      </c>
      <c r="D304" t="str">
        <f>VLOOKUP(C304,AI:AK,2,0)</f>
        <v>HCD Index - Entrepreneurship, financial inclusion and digital economy</v>
      </c>
      <c r="E304" t="str">
        <f t="shared" si="8"/>
        <v>Togo|HCD Index - Entrepreneurship, financial inclusion and digital economy</v>
      </c>
      <c r="F304">
        <f>VLOOKUP(C304,AI:AK,1,0)</f>
        <v>18</v>
      </c>
      <c r="G304" t="str">
        <f>VLOOKUP(C304,AI:AK,3,0)</f>
        <v>Scale 0-1</v>
      </c>
      <c r="H304">
        <v>5.0194558476971192E-2</v>
      </c>
      <c r="I304">
        <v>7.0000000000000007E-2</v>
      </c>
      <c r="J304" s="17">
        <f t="shared" si="9"/>
        <v>7.8721457169155601E-2</v>
      </c>
      <c r="L304" s="17">
        <v>0.14872145716915561</v>
      </c>
      <c r="M304" s="18" cm="1">
        <f t="array" ref="M304">IF(AND(B304&lt;&gt;"", L304&lt;&gt;""), 1 + SUMPRODUCT((B$2:B$593=B304) * (L$2:L$593&gt;L304) * (A$2:A$593&lt;&gt;"ECOWAS")), "")</f>
        <v>10</v>
      </c>
      <c r="N304">
        <v>8.8104635701094502E-2</v>
      </c>
      <c r="O304">
        <v>0.2080578521782358</v>
      </c>
      <c r="AI304">
        <v>18</v>
      </c>
      <c r="AJ304" s="9" t="s">
        <v>62</v>
      </c>
      <c r="AK304" s="11" t="s">
        <v>59</v>
      </c>
    </row>
    <row r="305" spans="1:37" x14ac:dyDescent="0.35">
      <c r="A305" t="s">
        <v>21</v>
      </c>
      <c r="B305" t="s">
        <v>40</v>
      </c>
      <c r="C305">
        <v>18</v>
      </c>
      <c r="D305" t="str">
        <f>VLOOKUP(C305,AI:AK,2,0)</f>
        <v>HCD Index - Entrepreneurship, financial inclusion and digital economy</v>
      </c>
      <c r="E305" t="str">
        <f t="shared" si="8"/>
        <v>ECOWAS|HCD Index - Entrepreneurship, financial inclusion and digital economy</v>
      </c>
      <c r="F305">
        <f>VLOOKUP(C305,AI:AK,1,0)</f>
        <v>18</v>
      </c>
      <c r="G305" t="str">
        <f>VLOOKUP(C305,AI:AK,3,0)</f>
        <v>Scale 0-1</v>
      </c>
      <c r="H305">
        <v>8.7147919632969736E-2</v>
      </c>
      <c r="I305">
        <v>0.14000000000000001</v>
      </c>
      <c r="J305" s="17">
        <f t="shared" si="9"/>
        <v>6.9824099050575794E-2</v>
      </c>
      <c r="L305" s="17">
        <v>0.20982409905057581</v>
      </c>
      <c r="M305" s="18"/>
      <c r="N305">
        <v>0.13496125079168331</v>
      </c>
      <c r="O305">
        <v>0.29048964817182088</v>
      </c>
      <c r="AI305">
        <v>18</v>
      </c>
      <c r="AJ305" s="9" t="s">
        <v>62</v>
      </c>
      <c r="AK305" s="11" t="s">
        <v>59</v>
      </c>
    </row>
    <row r="306" spans="1:37" x14ac:dyDescent="0.35">
      <c r="A306" t="s">
        <v>6</v>
      </c>
      <c r="B306" t="s">
        <v>41</v>
      </c>
      <c r="C306">
        <v>19</v>
      </c>
      <c r="D306" t="str">
        <f>VLOOKUP(C306,AI:AK,2,0)</f>
        <v>HCD Index - Penetration rate fin services</v>
      </c>
      <c r="E306" t="str">
        <f t="shared" si="8"/>
        <v>Benin|HCD Index - Penetration rate fin services</v>
      </c>
      <c r="F306">
        <f>VLOOKUP(C306,AI:AK,1,0)</f>
        <v>19</v>
      </c>
      <c r="G306" t="str">
        <f>VLOOKUP(C306,AI:AK,3,0)</f>
        <v>Number of financial services outlets/ 10,000 adults</v>
      </c>
      <c r="H306">
        <v>0.26291050201578658</v>
      </c>
      <c r="I306">
        <v>0.43</v>
      </c>
      <c r="J306" s="17">
        <f t="shared" si="9"/>
        <v>0.57000000000000006</v>
      </c>
      <c r="L306" s="17">
        <v>1</v>
      </c>
      <c r="M306" s="18" cm="1">
        <f t="array" ref="M306">IF(AND(B306&lt;&gt;"", L306&lt;&gt;""), 1 + SUMPRODUCT((B$2:B$593=B306) * (L$2:L$593&gt;L306) * (A$2:A$593&lt;&gt;"ECOWAS")), "")</f>
        <v>1</v>
      </c>
      <c r="N306">
        <v>0.44094534340513541</v>
      </c>
      <c r="O306">
        <v>1</v>
      </c>
      <c r="AI306">
        <v>18</v>
      </c>
      <c r="AJ306" s="9" t="s">
        <v>62</v>
      </c>
      <c r="AK306" s="11" t="s">
        <v>59</v>
      </c>
    </row>
    <row r="307" spans="1:37" x14ac:dyDescent="0.35">
      <c r="A307" t="s">
        <v>7</v>
      </c>
      <c r="B307" t="s">
        <v>41</v>
      </c>
      <c r="C307">
        <v>19</v>
      </c>
      <c r="D307" t="str">
        <f>VLOOKUP(C307,AI:AK,2,0)</f>
        <v>HCD Index - Penetration rate fin services</v>
      </c>
      <c r="E307" t="str">
        <f t="shared" si="8"/>
        <v>Burkina Faso|HCD Index - Penetration rate fin services</v>
      </c>
      <c r="F307">
        <f>VLOOKUP(C307,AI:AK,1,0)</f>
        <v>19</v>
      </c>
      <c r="G307" t="str">
        <f>VLOOKUP(C307,AI:AK,3,0)</f>
        <v>Number of financial services outlets/ 10,000 adults</v>
      </c>
      <c r="H307">
        <v>0.16198036723510131</v>
      </c>
      <c r="I307">
        <v>0.42</v>
      </c>
      <c r="J307" s="17">
        <f t="shared" si="9"/>
        <v>2.5670602882205629E-2</v>
      </c>
      <c r="L307" s="17">
        <v>0.44567060288220561</v>
      </c>
      <c r="M307" s="18" cm="1">
        <f t="array" ref="M307">IF(AND(B307&lt;&gt;"", L307&lt;&gt;""), 1 + SUMPRODUCT((B$2:B$593=B307) * (L$2:L$593&gt;L307) * (A$2:A$593&lt;&gt;"ECOWAS")), "")</f>
        <v>6</v>
      </c>
      <c r="N307">
        <v>0.27354475202134693</v>
      </c>
      <c r="O307">
        <v>0.62387274590256747</v>
      </c>
      <c r="AI307">
        <v>3</v>
      </c>
      <c r="AJ307" s="9" t="s">
        <v>63</v>
      </c>
      <c r="AK307" s="11" t="s">
        <v>64</v>
      </c>
    </row>
    <row r="308" spans="1:37" x14ac:dyDescent="0.35">
      <c r="A308" t="s">
        <v>8</v>
      </c>
      <c r="B308" t="s">
        <v>41</v>
      </c>
      <c r="C308">
        <v>19</v>
      </c>
      <c r="D308" t="str">
        <f>VLOOKUP(C308,AI:AK,2,0)</f>
        <v>HCD Index - Penetration rate fin services</v>
      </c>
      <c r="E308" t="str">
        <f t="shared" si="8"/>
        <v>Cabo Verde|HCD Index - Penetration rate fin services</v>
      </c>
      <c r="F308">
        <f>VLOOKUP(C308,AI:AK,1,0)</f>
        <v>19</v>
      </c>
      <c r="G308" t="str">
        <f>VLOOKUP(C308,AI:AK,3,0)</f>
        <v>Number of financial services outlets/ 10,000 adults</v>
      </c>
      <c r="J308" s="17">
        <f t="shared" si="9"/>
        <v>0</v>
      </c>
      <c r="M308" s="18" t="str" cm="1">
        <f t="array" ref="M308">IF(AND(B308&lt;&gt;"", L308&lt;&gt;""), 1 + SUMPRODUCT((B$2:B$593=B308) * (L$2:L$593&gt;L308) * (A$2:A$593&lt;&gt;"ECOWAS")), "")</f>
        <v/>
      </c>
      <c r="O308">
        <v>0.53671864629311017</v>
      </c>
      <c r="AI308">
        <v>3</v>
      </c>
      <c r="AJ308" s="9" t="s">
        <v>63</v>
      </c>
      <c r="AK308" s="11" t="s">
        <v>64</v>
      </c>
    </row>
    <row r="309" spans="1:37" x14ac:dyDescent="0.35">
      <c r="A309" t="s">
        <v>9</v>
      </c>
      <c r="B309" t="s">
        <v>41</v>
      </c>
      <c r="C309">
        <v>19</v>
      </c>
      <c r="D309" t="str">
        <f>VLOOKUP(C309,AI:AK,2,0)</f>
        <v>HCD Index - Penetration rate fin services</v>
      </c>
      <c r="E309" t="str">
        <f t="shared" si="8"/>
        <v>Cote d'Ivoire|HCD Index - Penetration rate fin services</v>
      </c>
      <c r="F309">
        <f>VLOOKUP(C309,AI:AK,1,0)</f>
        <v>19</v>
      </c>
      <c r="G309" t="str">
        <f>VLOOKUP(C309,AI:AK,3,0)</f>
        <v>Number of financial services outlets/ 10,000 adults</v>
      </c>
      <c r="H309">
        <v>0.13100606503653969</v>
      </c>
      <c r="I309">
        <v>0.44</v>
      </c>
      <c r="J309" s="17">
        <f t="shared" si="9"/>
        <v>0.3689253449334336</v>
      </c>
      <c r="L309" s="17">
        <v>0.8089253449334336</v>
      </c>
      <c r="M309" s="18" cm="1">
        <f t="array" ref="M309">IF(AND(B309&lt;&gt;"", L309&lt;&gt;""), 1 + SUMPRODUCT((B$2:B$593=B309) * (L$2:L$593&gt;L309) * (A$2:A$593&lt;&gt;"ECOWAS")), "")</f>
        <v>2</v>
      </c>
      <c r="N309">
        <v>0.22217142811757601</v>
      </c>
      <c r="O309">
        <v>0.50844360019851798</v>
      </c>
      <c r="AI309">
        <v>3</v>
      </c>
      <c r="AJ309" s="9" t="s">
        <v>63</v>
      </c>
      <c r="AK309" s="11" t="s">
        <v>64</v>
      </c>
    </row>
    <row r="310" spans="1:37" x14ac:dyDescent="0.35">
      <c r="A310" t="s">
        <v>10</v>
      </c>
      <c r="B310" t="s">
        <v>41</v>
      </c>
      <c r="C310">
        <v>19</v>
      </c>
      <c r="D310" t="str">
        <f>VLOOKUP(C310,AI:AK,2,0)</f>
        <v>HCD Index - Penetration rate fin services</v>
      </c>
      <c r="E310" t="str">
        <f t="shared" si="8"/>
        <v>Ghana|HCD Index - Penetration rate fin services</v>
      </c>
      <c r="F310">
        <f>VLOOKUP(C310,AI:AK,1,0)</f>
        <v>19</v>
      </c>
      <c r="G310" t="str">
        <f>VLOOKUP(C310,AI:AK,3,0)</f>
        <v>Number of financial services outlets/ 10,000 adults</v>
      </c>
      <c r="J310" s="17">
        <f t="shared" si="9"/>
        <v>0</v>
      </c>
      <c r="M310" s="18" t="str" cm="1">
        <f t="array" ref="M310">IF(AND(B310&lt;&gt;"", L310&lt;&gt;""), 1 + SUMPRODUCT((B$2:B$593=B310) * (L$2:L$593&gt;L310) * (A$2:A$593&lt;&gt;"ECOWAS")), "")</f>
        <v/>
      </c>
      <c r="O310">
        <v>0.53671864629311017</v>
      </c>
      <c r="AI310">
        <v>3</v>
      </c>
      <c r="AJ310" s="9" t="s">
        <v>63</v>
      </c>
      <c r="AK310" s="11" t="s">
        <v>64</v>
      </c>
    </row>
    <row r="311" spans="1:37" x14ac:dyDescent="0.35">
      <c r="A311" t="s">
        <v>11</v>
      </c>
      <c r="B311" t="s">
        <v>41</v>
      </c>
      <c r="C311">
        <v>19</v>
      </c>
      <c r="D311" t="str">
        <f>VLOOKUP(C311,AI:AK,2,0)</f>
        <v>HCD Index - Penetration rate fin services</v>
      </c>
      <c r="E311" t="str">
        <f t="shared" si="8"/>
        <v>Guinea|HCD Index - Penetration rate fin services</v>
      </c>
      <c r="F311">
        <f>VLOOKUP(C311,AI:AK,1,0)</f>
        <v>19</v>
      </c>
      <c r="G311" t="str">
        <f>VLOOKUP(C311,AI:AK,3,0)</f>
        <v>Number of financial services outlets/ 10,000 adults</v>
      </c>
      <c r="J311" s="17">
        <f t="shared" si="9"/>
        <v>0</v>
      </c>
      <c r="M311" s="18" t="str" cm="1">
        <f t="array" ref="M311">IF(AND(B311&lt;&gt;"", L311&lt;&gt;""), 1 + SUMPRODUCT((B$2:B$593=B311) * (L$2:L$593&gt;L311) * (A$2:A$593&lt;&gt;"ECOWAS")), "")</f>
        <v/>
      </c>
      <c r="O311">
        <v>0.53671864629311017</v>
      </c>
      <c r="AI311">
        <v>3</v>
      </c>
      <c r="AJ311" s="9" t="s">
        <v>63</v>
      </c>
      <c r="AK311" s="11" t="s">
        <v>64</v>
      </c>
    </row>
    <row r="312" spans="1:37" x14ac:dyDescent="0.35">
      <c r="A312" t="s">
        <v>12</v>
      </c>
      <c r="B312" t="s">
        <v>41</v>
      </c>
      <c r="C312">
        <v>19</v>
      </c>
      <c r="D312" t="str">
        <f>VLOOKUP(C312,AI:AK,2,0)</f>
        <v>HCD Index - Penetration rate fin services</v>
      </c>
      <c r="E312" t="str">
        <f t="shared" si="8"/>
        <v>Guinea-Bissau|HCD Index - Penetration rate fin services</v>
      </c>
      <c r="F312">
        <f>VLOOKUP(C312,AI:AK,1,0)</f>
        <v>19</v>
      </c>
      <c r="G312" t="str">
        <f>VLOOKUP(C312,AI:AK,3,0)</f>
        <v>Number of financial services outlets/ 10,000 adults</v>
      </c>
      <c r="H312">
        <v>0</v>
      </c>
      <c r="I312">
        <v>0</v>
      </c>
      <c r="J312" s="17">
        <f t="shared" si="9"/>
        <v>0.73080604556757811</v>
      </c>
      <c r="L312" s="17">
        <v>0.73080604556757811</v>
      </c>
      <c r="M312" s="18" cm="1">
        <f t="array" ref="M312">IF(AND(B312&lt;&gt;"", L312&lt;&gt;""), 1 + SUMPRODUCT((B$2:B$593=B312) * (L$2:L$593&gt;L312) * (A$2:A$593&lt;&gt;"ECOWAS")), "")</f>
        <v>4</v>
      </c>
      <c r="N312">
        <v>4.8875335737575904E-3</v>
      </c>
      <c r="O312">
        <v>2.0235082302702E-2</v>
      </c>
      <c r="AI312">
        <v>3</v>
      </c>
      <c r="AJ312" s="9" t="s">
        <v>63</v>
      </c>
      <c r="AK312" s="11" t="s">
        <v>64</v>
      </c>
    </row>
    <row r="313" spans="1:37" x14ac:dyDescent="0.35">
      <c r="A313" t="s">
        <v>13</v>
      </c>
      <c r="B313" t="s">
        <v>41</v>
      </c>
      <c r="C313">
        <v>19</v>
      </c>
      <c r="D313" t="str">
        <f>VLOOKUP(C313,AI:AK,2,0)</f>
        <v>HCD Index - Penetration rate fin services</v>
      </c>
      <c r="E313" t="str">
        <f t="shared" si="8"/>
        <v>Liberia|HCD Index - Penetration rate fin services</v>
      </c>
      <c r="F313">
        <f>VLOOKUP(C313,AI:AK,1,0)</f>
        <v>19</v>
      </c>
      <c r="G313" t="str">
        <f>VLOOKUP(C313,AI:AK,3,0)</f>
        <v>Number of financial services outlets/ 10,000 adults</v>
      </c>
      <c r="J313" s="17">
        <f t="shared" si="9"/>
        <v>0</v>
      </c>
      <c r="M313" s="18" t="str" cm="1">
        <f t="array" ref="M313">IF(AND(B313&lt;&gt;"", L313&lt;&gt;""), 1 + SUMPRODUCT((B$2:B$593=B313) * (L$2:L$593&gt;L313) * (A$2:A$593&lt;&gt;"ECOWAS")), "")</f>
        <v/>
      </c>
      <c r="O313">
        <v>0.53671864629311017</v>
      </c>
      <c r="AI313">
        <v>3</v>
      </c>
      <c r="AJ313" s="9" t="s">
        <v>63</v>
      </c>
      <c r="AK313" s="11" t="s">
        <v>64</v>
      </c>
    </row>
    <row r="314" spans="1:37" x14ac:dyDescent="0.35">
      <c r="A314" t="s">
        <v>14</v>
      </c>
      <c r="B314" t="s">
        <v>41</v>
      </c>
      <c r="C314">
        <v>19</v>
      </c>
      <c r="D314" t="str">
        <f>VLOOKUP(C314,AI:AK,2,0)</f>
        <v>HCD Index - Penetration rate fin services</v>
      </c>
      <c r="E314" t="str">
        <f t="shared" si="8"/>
        <v>Mali|HCD Index - Penetration rate fin services</v>
      </c>
      <c r="F314">
        <f>VLOOKUP(C314,AI:AK,1,0)</f>
        <v>19</v>
      </c>
      <c r="G314" t="str">
        <f>VLOOKUP(C314,AI:AK,3,0)</f>
        <v>Number of financial services outlets/ 10,000 adults</v>
      </c>
      <c r="H314">
        <v>0.17631525866873579</v>
      </c>
      <c r="I314">
        <v>0.54</v>
      </c>
      <c r="J314" s="17">
        <f t="shared" si="9"/>
        <v>0.23767762518709135</v>
      </c>
      <c r="L314" s="17">
        <v>0.77767762518709138</v>
      </c>
      <c r="M314" s="18" cm="1">
        <f t="array" ref="M314">IF(AND(B314&lt;&gt;"", L314&lt;&gt;""), 1 + SUMPRODUCT((B$2:B$593=B314) * (L$2:L$593&gt;L314) * (A$2:A$593&lt;&gt;"ECOWAS")), "")</f>
        <v>3</v>
      </c>
      <c r="N314">
        <v>0.29732030041060792</v>
      </c>
      <c r="O314">
        <v>0.6772932963103685</v>
      </c>
      <c r="AI314">
        <v>3</v>
      </c>
      <c r="AJ314" s="9" t="s">
        <v>63</v>
      </c>
      <c r="AK314" s="11" t="s">
        <v>64</v>
      </c>
    </row>
    <row r="315" spans="1:37" x14ac:dyDescent="0.35">
      <c r="A315" t="s">
        <v>15</v>
      </c>
      <c r="B315" t="s">
        <v>41</v>
      </c>
      <c r="C315">
        <v>19</v>
      </c>
      <c r="D315" t="str">
        <f>VLOOKUP(C315,AI:AK,2,0)</f>
        <v>HCD Index - Penetration rate fin services</v>
      </c>
      <c r="E315" t="str">
        <f t="shared" si="8"/>
        <v>Niger|HCD Index - Penetration rate fin services</v>
      </c>
      <c r="F315">
        <f>VLOOKUP(C315,AI:AK,1,0)</f>
        <v>19</v>
      </c>
      <c r="G315" t="str">
        <f>VLOOKUP(C315,AI:AK,3,0)</f>
        <v>Number of financial services outlets/ 10,000 adults</v>
      </c>
      <c r="H315">
        <v>7.8041180066489635E-2</v>
      </c>
      <c r="I315">
        <v>0.08</v>
      </c>
      <c r="J315" s="17">
        <f t="shared" si="9"/>
        <v>0.15865445956268848</v>
      </c>
      <c r="L315" s="17">
        <v>0.23865445956268849</v>
      </c>
      <c r="M315" s="18" cm="1">
        <f t="array" ref="M315">IF(AND(B315&lt;&gt;"", L315&lt;&gt;""), 1 + SUMPRODUCT((B$2:B$593=B315) * (L$2:L$593&gt;L315) * (A$2:A$593&lt;&gt;"ECOWAS")), "")</f>
        <v>8</v>
      </c>
      <c r="N315">
        <v>0.1343249877474455</v>
      </c>
      <c r="O315">
        <v>0.31106412784707888</v>
      </c>
      <c r="AI315">
        <v>3</v>
      </c>
      <c r="AJ315" s="9" t="s">
        <v>63</v>
      </c>
      <c r="AK315" s="11" t="s">
        <v>64</v>
      </c>
    </row>
    <row r="316" spans="1:37" x14ac:dyDescent="0.35">
      <c r="A316" t="s">
        <v>16</v>
      </c>
      <c r="B316" t="s">
        <v>41</v>
      </c>
      <c r="C316">
        <v>19</v>
      </c>
      <c r="D316" t="str">
        <f>VLOOKUP(C316,AI:AK,2,0)</f>
        <v>HCD Index - Penetration rate fin services</v>
      </c>
      <c r="E316" t="str">
        <f t="shared" si="8"/>
        <v>Nigeria|HCD Index - Penetration rate fin services</v>
      </c>
      <c r="F316">
        <f>VLOOKUP(C316,AI:AK,1,0)</f>
        <v>19</v>
      </c>
      <c r="G316" t="str">
        <f>VLOOKUP(C316,AI:AK,3,0)</f>
        <v>Number of financial services outlets/ 10,000 adults</v>
      </c>
      <c r="J316" s="17">
        <f t="shared" si="9"/>
        <v>0</v>
      </c>
      <c r="M316" s="18" t="str" cm="1">
        <f t="array" ref="M316">IF(AND(B316&lt;&gt;"", L316&lt;&gt;""), 1 + SUMPRODUCT((B$2:B$593=B316) * (L$2:L$593&gt;L316) * (A$2:A$593&lt;&gt;"ECOWAS")), "")</f>
        <v/>
      </c>
      <c r="O316">
        <v>0.53671864629311017</v>
      </c>
      <c r="AI316">
        <v>3</v>
      </c>
      <c r="AJ316" s="9" t="s">
        <v>63</v>
      </c>
      <c r="AK316" s="11" t="s">
        <v>64</v>
      </c>
    </row>
    <row r="317" spans="1:37" x14ac:dyDescent="0.35">
      <c r="A317" t="s">
        <v>17</v>
      </c>
      <c r="B317" t="s">
        <v>41</v>
      </c>
      <c r="C317">
        <v>19</v>
      </c>
      <c r="D317" t="str">
        <f>VLOOKUP(C317,AI:AK,2,0)</f>
        <v>HCD Index - Penetration rate fin services</v>
      </c>
      <c r="E317" t="str">
        <f t="shared" si="8"/>
        <v>Senegal|HCD Index - Penetration rate fin services</v>
      </c>
      <c r="F317">
        <f>VLOOKUP(C317,AI:AK,1,0)</f>
        <v>19</v>
      </c>
      <c r="G317" t="str">
        <f>VLOOKUP(C317,AI:AK,3,0)</f>
        <v>Number of financial services outlets/ 10,000 adults</v>
      </c>
      <c r="H317">
        <v>0.17096408666217469</v>
      </c>
      <c r="I317">
        <v>0.44</v>
      </c>
      <c r="J317" s="17">
        <f t="shared" si="9"/>
        <v>0.15800323664562371</v>
      </c>
      <c r="L317" s="17">
        <v>0.59800323664562371</v>
      </c>
      <c r="M317" s="18" cm="1">
        <f t="array" ref="M317">IF(AND(B317&lt;&gt;"", L317&lt;&gt;""), 1 + SUMPRODUCT((B$2:B$593=B317) * (L$2:L$593&gt;L317) * (A$2:A$593&lt;&gt;"ECOWAS")), "")</f>
        <v>5</v>
      </c>
      <c r="N317">
        <v>0.28844495945875848</v>
      </c>
      <c r="O317">
        <v>0.65735156495922753</v>
      </c>
      <c r="AI317">
        <v>3</v>
      </c>
      <c r="AJ317" s="9" t="s">
        <v>63</v>
      </c>
      <c r="AK317" s="11" t="s">
        <v>64</v>
      </c>
    </row>
    <row r="318" spans="1:37" x14ac:dyDescent="0.35">
      <c r="A318" t="s">
        <v>18</v>
      </c>
      <c r="B318" t="s">
        <v>41</v>
      </c>
      <c r="C318">
        <v>19</v>
      </c>
      <c r="D318" t="str">
        <f>VLOOKUP(C318,AI:AK,2,0)</f>
        <v>HCD Index - Penetration rate fin services</v>
      </c>
      <c r="E318" t="str">
        <f t="shared" si="8"/>
        <v>Sierra Leone|HCD Index - Penetration rate fin services</v>
      </c>
      <c r="F318">
        <f>VLOOKUP(C318,AI:AK,1,0)</f>
        <v>19</v>
      </c>
      <c r="G318" t="str">
        <f>VLOOKUP(C318,AI:AK,3,0)</f>
        <v>Number of financial services outlets/ 10,000 adults</v>
      </c>
      <c r="J318" s="17">
        <f t="shared" si="9"/>
        <v>0</v>
      </c>
      <c r="M318" s="18" t="str" cm="1">
        <f t="array" ref="M318">IF(AND(B318&lt;&gt;"", L318&lt;&gt;""), 1 + SUMPRODUCT((B$2:B$593=B318) * (L$2:L$593&gt;L318) * (A$2:A$593&lt;&gt;"ECOWAS")), "")</f>
        <v/>
      </c>
      <c r="O318">
        <v>0.53671864629311017</v>
      </c>
      <c r="AI318">
        <v>3</v>
      </c>
      <c r="AJ318" s="9" t="s">
        <v>63</v>
      </c>
      <c r="AK318" s="11" t="s">
        <v>64</v>
      </c>
    </row>
    <row r="319" spans="1:37" x14ac:dyDescent="0.35">
      <c r="A319" t="s">
        <v>19</v>
      </c>
      <c r="B319" t="s">
        <v>41</v>
      </c>
      <c r="C319">
        <v>19</v>
      </c>
      <c r="D319" t="str">
        <f>VLOOKUP(C319,AI:AK,2,0)</f>
        <v>HCD Index - Penetration rate fin services</v>
      </c>
      <c r="E319" t="str">
        <f t="shared" si="8"/>
        <v>Gambia, The|HCD Index - Penetration rate fin services</v>
      </c>
      <c r="F319">
        <f>VLOOKUP(C319,AI:AK,1,0)</f>
        <v>19</v>
      </c>
      <c r="G319" t="str">
        <f>VLOOKUP(C319,AI:AK,3,0)</f>
        <v>Number of financial services outlets/ 10,000 adults</v>
      </c>
      <c r="J319" s="17">
        <f t="shared" si="9"/>
        <v>0</v>
      </c>
      <c r="M319" s="18" t="str" cm="1">
        <f t="array" ref="M319">IF(AND(B319&lt;&gt;"", L319&lt;&gt;""), 1 + SUMPRODUCT((B$2:B$593=B319) * (L$2:L$593&gt;L319) * (A$2:A$593&lt;&gt;"ECOWAS")), "")</f>
        <v/>
      </c>
      <c r="O319">
        <v>0.53671864629311017</v>
      </c>
      <c r="AI319">
        <v>3</v>
      </c>
      <c r="AJ319" s="9" t="s">
        <v>63</v>
      </c>
      <c r="AK319" s="11" t="s">
        <v>64</v>
      </c>
    </row>
    <row r="320" spans="1:37" x14ac:dyDescent="0.35">
      <c r="A320" t="s">
        <v>20</v>
      </c>
      <c r="B320" t="s">
        <v>41</v>
      </c>
      <c r="C320">
        <v>19</v>
      </c>
      <c r="D320" t="str">
        <f>VLOOKUP(C320,AI:AK,2,0)</f>
        <v>HCD Index - Penetration rate fin services</v>
      </c>
      <c r="E320" t="str">
        <f t="shared" si="8"/>
        <v>Togo|HCD Index - Penetration rate fin services</v>
      </c>
      <c r="F320">
        <f>VLOOKUP(C320,AI:AK,1,0)</f>
        <v>19</v>
      </c>
      <c r="G320" t="str">
        <f>VLOOKUP(C320,AI:AK,3,0)</f>
        <v>Number of financial services outlets/ 10,000 adults</v>
      </c>
      <c r="H320">
        <v>0.12752975621475909</v>
      </c>
      <c r="I320">
        <v>0.14000000000000001</v>
      </c>
      <c r="J320" s="17">
        <f t="shared" si="9"/>
        <v>0.14552603918220181</v>
      </c>
      <c r="L320" s="17">
        <v>0.28552603918220182</v>
      </c>
      <c r="M320" s="18" cm="1">
        <f t="array" ref="M320">IF(AND(B320&lt;&gt;"", L320&lt;&gt;""), 1 + SUMPRODUCT((B$2:B$593=B320) * (L$2:L$593&gt;L320) * (A$2:A$593&lt;&gt;"ECOWAS")), "")</f>
        <v>7</v>
      </c>
      <c r="N320">
        <v>0.21640569567440371</v>
      </c>
      <c r="O320">
        <v>0.49548875282441912</v>
      </c>
      <c r="AI320">
        <v>3</v>
      </c>
      <c r="AJ320" s="9" t="s">
        <v>63</v>
      </c>
      <c r="AK320" s="11" t="s">
        <v>64</v>
      </c>
    </row>
    <row r="321" spans="1:37" x14ac:dyDescent="0.35">
      <c r="A321" t="s">
        <v>21</v>
      </c>
      <c r="B321" t="s">
        <v>41</v>
      </c>
      <c r="C321">
        <v>19</v>
      </c>
      <c r="D321" t="str">
        <f>VLOOKUP(C321,AI:AK,2,0)</f>
        <v>HCD Index - Penetration rate fin services</v>
      </c>
      <c r="E321" t="str">
        <f t="shared" si="8"/>
        <v>ECOWAS|HCD Index - Penetration rate fin services</v>
      </c>
      <c r="F321">
        <f>VLOOKUP(C321,AI:AK,1,0)</f>
        <v>19</v>
      </c>
      <c r="G321" t="str">
        <f>VLOOKUP(C321,AI:AK,3,0)</f>
        <v>Number of financial services outlets/ 10,000 adults</v>
      </c>
      <c r="H321">
        <v>0.13859340198744841</v>
      </c>
      <c r="I321">
        <v>0.31</v>
      </c>
      <c r="J321" s="17">
        <f t="shared" si="9"/>
        <v>0.30065791924510271</v>
      </c>
      <c r="L321" s="17">
        <v>0.61065791924510271</v>
      </c>
      <c r="M321" s="18"/>
      <c r="N321">
        <v>0.2347556250511289</v>
      </c>
      <c r="O321">
        <v>0.53671864629311017</v>
      </c>
      <c r="AI321">
        <v>3</v>
      </c>
      <c r="AJ321" s="9" t="s">
        <v>63</v>
      </c>
      <c r="AK321" s="11" t="s">
        <v>64</v>
      </c>
    </row>
    <row r="322" spans="1:37" x14ac:dyDescent="0.35">
      <c r="A322" t="s">
        <v>6</v>
      </c>
      <c r="B322" t="s">
        <v>42</v>
      </c>
      <c r="C322">
        <v>20</v>
      </c>
      <c r="D322" t="str">
        <f>VLOOKUP(C322,AI:AK,2,0)</f>
        <v>HCD Index - Individuals using Internet</v>
      </c>
      <c r="E322" t="str">
        <f t="shared" si="8"/>
        <v>Benin|HCD Index - Individuals using Internet</v>
      </c>
      <c r="F322">
        <f>VLOOKUP(C322,AI:AK,1,0)</f>
        <v>20</v>
      </c>
      <c r="G322" t="str">
        <f>VLOOKUP(C322,AI:AK,3,0)</f>
        <v>% of the population</v>
      </c>
      <c r="H322">
        <v>1.9665550372188149E-2</v>
      </c>
      <c r="I322">
        <v>0.12</v>
      </c>
      <c r="J322" s="17">
        <f t="shared" si="9"/>
        <v>3.1796978344532018E-2</v>
      </c>
      <c r="L322" s="17">
        <v>0.15179697834453201</v>
      </c>
      <c r="M322" s="18" cm="1">
        <f t="array" ref="M322">IF(AND(B322&lt;&gt;"", L322&lt;&gt;""), 1 + SUMPRODUCT((B$2:B$593=B322) * (L$2:L$593&gt;L322) * (A$2:A$593&lt;&gt;"ECOWAS")), "")</f>
        <v>10</v>
      </c>
      <c r="N322">
        <v>5.2816420626575052E-2</v>
      </c>
      <c r="O322">
        <v>0.1825089569181694</v>
      </c>
      <c r="AI322">
        <v>3</v>
      </c>
      <c r="AJ322" s="9" t="s">
        <v>63</v>
      </c>
      <c r="AK322" s="11" t="s">
        <v>64</v>
      </c>
    </row>
    <row r="323" spans="1:37" x14ac:dyDescent="0.35">
      <c r="A323" t="s">
        <v>7</v>
      </c>
      <c r="B323" t="s">
        <v>42</v>
      </c>
      <c r="C323">
        <v>20</v>
      </c>
      <c r="D323" t="str">
        <f>VLOOKUP(C323,AI:AK,2,0)</f>
        <v>HCD Index - Individuals using Internet</v>
      </c>
      <c r="E323" t="str">
        <f t="shared" ref="E323:E353" si="10">A323&amp;"|"&amp;D323</f>
        <v>Burkina Faso|HCD Index - Individuals using Internet</v>
      </c>
      <c r="F323">
        <f>VLOOKUP(C323,AI:AK,1,0)</f>
        <v>20</v>
      </c>
      <c r="G323" t="str">
        <f>VLOOKUP(C323,AI:AK,3,0)</f>
        <v>% of the population</v>
      </c>
      <c r="H323">
        <v>1.1353520079599539E-2</v>
      </c>
      <c r="I323">
        <v>0.05</v>
      </c>
      <c r="J323" s="17">
        <f t="shared" ref="J323:J386" si="11">L323-I323</f>
        <v>2.2605685501021502E-2</v>
      </c>
      <c r="L323" s="17">
        <v>7.2605685501021505E-2</v>
      </c>
      <c r="M323" s="18" cm="1">
        <f t="array" ref="M323">IF(AND(B323&lt;&gt;"", L323&lt;&gt;""), 1 + SUMPRODUCT((B$2:B$593=B323) * (L$2:L$593&gt;L323) * (A$2:A$593&lt;&gt;"ECOWAS")), "")</f>
        <v>14</v>
      </c>
      <c r="N323">
        <v>4.1264079707617793E-2</v>
      </c>
      <c r="O323">
        <v>0.15827990192559771</v>
      </c>
      <c r="AI323">
        <v>10</v>
      </c>
      <c r="AJ323" s="9" t="s">
        <v>77</v>
      </c>
      <c r="AK323" s="11" t="s">
        <v>78</v>
      </c>
    </row>
    <row r="324" spans="1:37" x14ac:dyDescent="0.35">
      <c r="A324" t="s">
        <v>8</v>
      </c>
      <c r="B324" t="s">
        <v>42</v>
      </c>
      <c r="C324">
        <v>20</v>
      </c>
      <c r="D324" t="str">
        <f>VLOOKUP(C324,AI:AK,2,0)</f>
        <v>HCD Index - Individuals using Internet</v>
      </c>
      <c r="E324" t="str">
        <f t="shared" si="10"/>
        <v>Cabo Verde|HCD Index - Individuals using Internet</v>
      </c>
      <c r="F324">
        <f>VLOOKUP(C324,AI:AK,1,0)</f>
        <v>20</v>
      </c>
      <c r="G324" t="str">
        <f>VLOOKUP(C324,AI:AK,3,0)</f>
        <v>% of the population</v>
      </c>
      <c r="H324">
        <v>0.3001143881869226</v>
      </c>
      <c r="I324">
        <v>0.33</v>
      </c>
      <c r="J324" s="17">
        <f t="shared" si="11"/>
        <v>5.0677847487316907E-2</v>
      </c>
      <c r="L324" s="17">
        <v>0.38067784748731692</v>
      </c>
      <c r="M324" s="18" cm="1">
        <f t="array" ref="M324">IF(AND(B324&lt;&gt;"", L324&lt;&gt;""), 1 + SUMPRODUCT((B$2:B$593=B324) * (L$2:L$593&gt;L324) * (A$2:A$593&lt;&gt;"ECOWAS")), "")</f>
        <v>1</v>
      </c>
      <c r="N324">
        <v>0.44259370375918761</v>
      </c>
      <c r="O324">
        <v>1</v>
      </c>
      <c r="AI324">
        <v>10</v>
      </c>
      <c r="AJ324" s="9" t="s">
        <v>77</v>
      </c>
      <c r="AK324" s="11" t="s">
        <v>78</v>
      </c>
    </row>
    <row r="325" spans="1:37" x14ac:dyDescent="0.35">
      <c r="A325" t="s">
        <v>9</v>
      </c>
      <c r="B325" t="s">
        <v>42</v>
      </c>
      <c r="C325">
        <v>20</v>
      </c>
      <c r="D325" t="str">
        <f>VLOOKUP(C325,AI:AK,2,0)</f>
        <v>HCD Index - Individuals using Internet</v>
      </c>
      <c r="E325" t="str">
        <f t="shared" si="10"/>
        <v>Cote d'Ivoire|HCD Index - Individuals using Internet</v>
      </c>
      <c r="F325">
        <f>VLOOKUP(C325,AI:AK,1,0)</f>
        <v>20</v>
      </c>
      <c r="G325" t="str">
        <f>VLOOKUP(C325,AI:AK,3,0)</f>
        <v>% of the population</v>
      </c>
      <c r="H325">
        <v>0.21493381747869461</v>
      </c>
      <c r="I325">
        <v>0.17</v>
      </c>
      <c r="J325" s="17">
        <f t="shared" si="11"/>
        <v>5.5072012527345976E-2</v>
      </c>
      <c r="L325" s="17">
        <v>0.22507201252734599</v>
      </c>
      <c r="M325" s="18" cm="1">
        <f t="array" ref="M325">IF(AND(B325&lt;&gt;"", L325&lt;&gt;""), 1 + SUMPRODUCT((B$2:B$593=B325) * (L$2:L$593&gt;L325) * (A$2:A$593&lt;&gt;"ECOWAS")), "")</f>
        <v>5</v>
      </c>
      <c r="N325">
        <v>0.32420686470132171</v>
      </c>
      <c r="O325">
        <v>0.75170389672081406</v>
      </c>
      <c r="AI325">
        <v>10</v>
      </c>
      <c r="AJ325" s="9" t="s">
        <v>77</v>
      </c>
      <c r="AK325" s="11" t="s">
        <v>78</v>
      </c>
    </row>
    <row r="326" spans="1:37" x14ac:dyDescent="0.35">
      <c r="A326" t="s">
        <v>10</v>
      </c>
      <c r="B326" t="s">
        <v>42</v>
      </c>
      <c r="C326">
        <v>20</v>
      </c>
      <c r="D326" t="str">
        <f>VLOOKUP(C326,AI:AK,2,0)</f>
        <v>HCD Index - Individuals using Internet</v>
      </c>
      <c r="E326" t="str">
        <f t="shared" si="10"/>
        <v>Ghana|HCD Index - Individuals using Internet</v>
      </c>
      <c r="F326">
        <f>VLOOKUP(C326,AI:AK,1,0)</f>
        <v>20</v>
      </c>
      <c r="G326" t="str">
        <f>VLOOKUP(C326,AI:AK,3,0)</f>
        <v>% of the population</v>
      </c>
      <c r="H326">
        <v>0.17685341290685089</v>
      </c>
      <c r="I326">
        <v>0.27</v>
      </c>
      <c r="J326" s="17">
        <f t="shared" si="11"/>
        <v>0.10068898349766087</v>
      </c>
      <c r="L326" s="17">
        <v>0.37068898349766088</v>
      </c>
      <c r="M326" s="18" cm="1">
        <f t="array" ref="M326">IF(AND(B326&lt;&gt;"", L326&lt;&gt;""), 1 + SUMPRODUCT((B$2:B$593=B326) * (L$2:L$593&gt;L326) * (A$2:A$593&lt;&gt;"ECOWAS")), "")</f>
        <v>2</v>
      </c>
      <c r="N326">
        <v>0.27128143006497202</v>
      </c>
      <c r="O326">
        <v>0.64070186905336668</v>
      </c>
      <c r="AI326">
        <v>10</v>
      </c>
      <c r="AJ326" s="9" t="s">
        <v>77</v>
      </c>
      <c r="AK326" s="11" t="s">
        <v>78</v>
      </c>
    </row>
    <row r="327" spans="1:37" x14ac:dyDescent="0.35">
      <c r="A327" t="s">
        <v>11</v>
      </c>
      <c r="B327" t="s">
        <v>42</v>
      </c>
      <c r="C327">
        <v>20</v>
      </c>
      <c r="D327" t="str">
        <f>VLOOKUP(C327,AI:AK,2,0)</f>
        <v>HCD Index - Individuals using Internet</v>
      </c>
      <c r="E327" t="str">
        <f t="shared" si="10"/>
        <v>Guinea|HCD Index - Individuals using Internet</v>
      </c>
      <c r="F327">
        <f>VLOOKUP(C327,AI:AK,1,0)</f>
        <v>20</v>
      </c>
      <c r="G327" t="str">
        <f>VLOOKUP(C327,AI:AK,3,0)</f>
        <v>% of the population</v>
      </c>
      <c r="H327">
        <v>7.5173312067657021E-3</v>
      </c>
      <c r="I327">
        <v>0.08</v>
      </c>
      <c r="J327" s="17">
        <f t="shared" si="11"/>
        <v>7.6367271730233208E-2</v>
      </c>
      <c r="L327" s="17">
        <v>0.15636727173023321</v>
      </c>
      <c r="M327" s="18" cm="1">
        <f t="array" ref="M327">IF(AND(B327&lt;&gt;"", L327&lt;&gt;""), 1 + SUMPRODUCT((B$2:B$593=B327) * (L$2:L$593&gt;L327) * (A$2:A$593&lt;&gt;"ECOWAS")), "")</f>
        <v>8</v>
      </c>
      <c r="N327">
        <v>3.5932414623576658E-2</v>
      </c>
      <c r="O327">
        <v>0.1470976482655432</v>
      </c>
      <c r="AI327">
        <v>10</v>
      </c>
      <c r="AJ327" s="9" t="s">
        <v>77</v>
      </c>
      <c r="AK327" s="11" t="s">
        <v>78</v>
      </c>
    </row>
    <row r="328" spans="1:37" x14ac:dyDescent="0.35">
      <c r="A328" t="s">
        <v>12</v>
      </c>
      <c r="B328" t="s">
        <v>42</v>
      </c>
      <c r="C328">
        <v>20</v>
      </c>
      <c r="D328" t="str">
        <f>VLOOKUP(C328,AI:AK,2,0)</f>
        <v>HCD Index - Individuals using Internet</v>
      </c>
      <c r="E328" t="str">
        <f t="shared" si="10"/>
        <v>Guinea-Bissau|HCD Index - Individuals using Internet</v>
      </c>
      <c r="F328">
        <f>VLOOKUP(C328,AI:AK,1,0)</f>
        <v>20</v>
      </c>
      <c r="G328" t="str">
        <f>VLOOKUP(C328,AI:AK,3,0)</f>
        <v>% of the population</v>
      </c>
      <c r="H328">
        <v>4.971673681462388E-2</v>
      </c>
      <c r="I328">
        <v>0.11</v>
      </c>
      <c r="J328" s="17">
        <f t="shared" si="11"/>
        <v>4.9403486511004388E-2</v>
      </c>
      <c r="L328" s="17">
        <v>0.15940348651100439</v>
      </c>
      <c r="M328" s="18" cm="1">
        <f t="array" ref="M328">IF(AND(B328&lt;&gt;"", L328&lt;&gt;""), 1 + SUMPRODUCT((B$2:B$593=B328) * (L$2:L$593&gt;L328) * (A$2:A$593&lt;&gt;"ECOWAS")), "")</f>
        <v>6</v>
      </c>
      <c r="N328">
        <v>9.4582576256651243E-2</v>
      </c>
      <c r="O328">
        <v>0.27010630958362097</v>
      </c>
      <c r="AI328">
        <v>10</v>
      </c>
      <c r="AJ328" s="9" t="s">
        <v>77</v>
      </c>
      <c r="AK328" s="11" t="s">
        <v>78</v>
      </c>
    </row>
    <row r="329" spans="1:37" x14ac:dyDescent="0.35">
      <c r="A329" t="s">
        <v>13</v>
      </c>
      <c r="B329" t="s">
        <v>42</v>
      </c>
      <c r="C329">
        <v>20</v>
      </c>
      <c r="D329" t="str">
        <f>VLOOKUP(C329,AI:AK,2,0)</f>
        <v>HCD Index - Individuals using Internet</v>
      </c>
      <c r="E329" t="str">
        <f t="shared" si="10"/>
        <v>Liberia|HCD Index - Individuals using Internet</v>
      </c>
      <c r="F329">
        <f>VLOOKUP(C329,AI:AK,1,0)</f>
        <v>20</v>
      </c>
      <c r="G329" t="str">
        <f>VLOOKUP(C329,AI:AK,3,0)</f>
        <v>% of the population</v>
      </c>
      <c r="H329">
        <v>3.8847158739700322E-2</v>
      </c>
      <c r="I329">
        <v>0.08</v>
      </c>
      <c r="J329" s="17">
        <f t="shared" si="11"/>
        <v>6.9673114962666802E-2</v>
      </c>
      <c r="L329" s="17">
        <v>0.1496731149626668</v>
      </c>
      <c r="M329" s="18" cm="1">
        <f t="array" ref="M329">IF(AND(B329&lt;&gt;"", L329&lt;&gt;""), 1 + SUMPRODUCT((B$2:B$593=B329) * (L$2:L$593&gt;L329) * (A$2:A$593&lt;&gt;"ECOWAS")), "")</f>
        <v>11</v>
      </c>
      <c r="N329">
        <v>7.947566890109177E-2</v>
      </c>
      <c r="O329">
        <v>0.23842216074718109</v>
      </c>
      <c r="AI329">
        <v>10</v>
      </c>
      <c r="AJ329" s="9" t="s">
        <v>77</v>
      </c>
      <c r="AK329" s="11" t="s">
        <v>78</v>
      </c>
    </row>
    <row r="330" spans="1:37" x14ac:dyDescent="0.35">
      <c r="A330" t="s">
        <v>14</v>
      </c>
      <c r="B330" t="s">
        <v>42</v>
      </c>
      <c r="C330">
        <v>20</v>
      </c>
      <c r="D330" t="str">
        <f>VLOOKUP(C330,AI:AK,2,0)</f>
        <v>HCD Index - Individuals using Internet</v>
      </c>
      <c r="E330" t="str">
        <f t="shared" si="10"/>
        <v>Mali|HCD Index - Individuals using Internet</v>
      </c>
      <c r="F330">
        <f>VLOOKUP(C330,AI:AK,1,0)</f>
        <v>20</v>
      </c>
      <c r="G330" t="str">
        <f>VLOOKUP(C330,AI:AK,3,0)</f>
        <v>% of the population</v>
      </c>
      <c r="H330">
        <v>3.4371450120614142E-2</v>
      </c>
      <c r="I330">
        <v>0.1</v>
      </c>
      <c r="J330" s="17">
        <f t="shared" si="11"/>
        <v>5.5151644141382489E-2</v>
      </c>
      <c r="L330" s="17">
        <v>0.15515164414138249</v>
      </c>
      <c r="M330" s="18" cm="1">
        <f t="array" ref="M330">IF(AND(B330&lt;&gt;"", L330&lt;&gt;""), 1 + SUMPRODUCT((B$2:B$593=B330) * (L$2:L$593&gt;L330) * (A$2:A$593&lt;&gt;"ECOWAS")), "")</f>
        <v>9</v>
      </c>
      <c r="N330">
        <v>7.3255177637037872E-2</v>
      </c>
      <c r="O330">
        <v>0.2253757465204117</v>
      </c>
      <c r="AI330">
        <v>10</v>
      </c>
      <c r="AJ330" s="9" t="s">
        <v>77</v>
      </c>
      <c r="AK330" s="11" t="s">
        <v>78</v>
      </c>
    </row>
    <row r="331" spans="1:37" x14ac:dyDescent="0.35">
      <c r="A331" t="s">
        <v>15</v>
      </c>
      <c r="B331" t="s">
        <v>42</v>
      </c>
      <c r="C331">
        <v>20</v>
      </c>
      <c r="D331" t="str">
        <f>VLOOKUP(C331,AI:AK,2,0)</f>
        <v>HCD Index - Individuals using Internet</v>
      </c>
      <c r="E331" t="str">
        <f t="shared" si="10"/>
        <v>Niger|HCD Index - Individuals using Internet</v>
      </c>
      <c r="F331">
        <f>VLOOKUP(C331,AI:AK,1,0)</f>
        <v>20</v>
      </c>
      <c r="G331" t="str">
        <f>VLOOKUP(C331,AI:AK,3,0)</f>
        <v>% of the population</v>
      </c>
      <c r="H331">
        <v>0</v>
      </c>
      <c r="I331">
        <v>0</v>
      </c>
      <c r="J331" s="17">
        <f t="shared" si="11"/>
        <v>7.7761138977880576E-2</v>
      </c>
      <c r="L331" s="17">
        <v>7.7761138977880576E-2</v>
      </c>
      <c r="M331" s="18" cm="1">
        <f t="array" ref="M331">IF(AND(B331&lt;&gt;"", L331&lt;&gt;""), 1 + SUMPRODUCT((B$2:B$593=B331) * (L$2:L$593&gt;L331) * (A$2:A$593&lt;&gt;"ECOWAS")), "")</f>
        <v>13</v>
      </c>
      <c r="N331">
        <v>2.5484573380901359E-2</v>
      </c>
      <c r="O331">
        <v>0.12518509203141781</v>
      </c>
      <c r="AI331">
        <v>10</v>
      </c>
      <c r="AJ331" s="9" t="s">
        <v>77</v>
      </c>
      <c r="AK331" s="11" t="s">
        <v>78</v>
      </c>
    </row>
    <row r="332" spans="1:37" x14ac:dyDescent="0.35">
      <c r="A332" t="s">
        <v>16</v>
      </c>
      <c r="B332" t="s">
        <v>42</v>
      </c>
      <c r="C332">
        <v>20</v>
      </c>
      <c r="D332" t="str">
        <f>VLOOKUP(C332,AI:AK,2,0)</f>
        <v>HCD Index - Individuals using Internet</v>
      </c>
      <c r="E332" t="str">
        <f t="shared" si="10"/>
        <v>Nigeria|HCD Index - Individuals using Internet</v>
      </c>
      <c r="F332">
        <f>VLOOKUP(C332,AI:AK,1,0)</f>
        <v>20</v>
      </c>
      <c r="G332" t="str">
        <f>VLOOKUP(C332,AI:AK,3,0)</f>
        <v>% of the population</v>
      </c>
      <c r="H332">
        <v>0.1136554313729978</v>
      </c>
      <c r="I332">
        <v>0.15</v>
      </c>
      <c r="J332" s="17">
        <f t="shared" si="11"/>
        <v>0.13861544312711702</v>
      </c>
      <c r="L332" s="17">
        <v>0.28861544312711701</v>
      </c>
      <c r="M332" s="18" cm="1">
        <f t="array" ref="M332">IF(AND(B332&lt;&gt;"", L332&lt;&gt;""), 1 + SUMPRODUCT((B$2:B$593=B332) * (L$2:L$593&gt;L332) * (A$2:A$593&lt;&gt;"ECOWAS")), "")</f>
        <v>4</v>
      </c>
      <c r="N332">
        <v>0.18344673717170701</v>
      </c>
      <c r="O332">
        <v>0.45648365568032673</v>
      </c>
      <c r="AI332">
        <v>10</v>
      </c>
      <c r="AJ332" s="9" t="s">
        <v>77</v>
      </c>
      <c r="AK332" s="11" t="s">
        <v>78</v>
      </c>
    </row>
    <row r="333" spans="1:37" x14ac:dyDescent="0.35">
      <c r="A333" t="s">
        <v>17</v>
      </c>
      <c r="B333" t="s">
        <v>42</v>
      </c>
      <c r="C333">
        <v>20</v>
      </c>
      <c r="D333" t="str">
        <f>VLOOKUP(C333,AI:AK,2,0)</f>
        <v>HCD Index - Individuals using Internet</v>
      </c>
      <c r="E333" t="str">
        <f t="shared" si="10"/>
        <v>Senegal|HCD Index - Individuals using Internet</v>
      </c>
      <c r="F333">
        <f>VLOOKUP(C333,AI:AK,1,0)</f>
        <v>20</v>
      </c>
      <c r="G333" t="str">
        <f>VLOOKUP(C333,AI:AK,3,0)</f>
        <v>% of the population</v>
      </c>
      <c r="H333">
        <v>0.1241613496187742</v>
      </c>
      <c r="I333">
        <v>0.19</v>
      </c>
      <c r="J333" s="17">
        <f t="shared" si="11"/>
        <v>0.11582202096145122</v>
      </c>
      <c r="L333" s="17">
        <v>0.30582202096145122</v>
      </c>
      <c r="M333" s="18" cm="1">
        <f t="array" ref="M333">IF(AND(B333&lt;&gt;"", L333&lt;&gt;""), 1 + SUMPRODUCT((B$2:B$593=B333) * (L$2:L$593&gt;L333) * (A$2:A$593&lt;&gt;"ECOWAS")), "")</f>
        <v>3</v>
      </c>
      <c r="N333">
        <v>0.1980482177931287</v>
      </c>
      <c r="O333">
        <v>0.4871077585726547</v>
      </c>
      <c r="AI333">
        <v>10</v>
      </c>
      <c r="AJ333" s="9" t="s">
        <v>77</v>
      </c>
      <c r="AK333" s="11" t="s">
        <v>78</v>
      </c>
    </row>
    <row r="334" spans="1:37" x14ac:dyDescent="0.35">
      <c r="A334" t="s">
        <v>18</v>
      </c>
      <c r="B334" t="s">
        <v>42</v>
      </c>
      <c r="C334">
        <v>20</v>
      </c>
      <c r="D334" t="str">
        <f>VLOOKUP(C334,AI:AK,2,0)</f>
        <v>HCD Index - Individuals using Internet</v>
      </c>
      <c r="E334" t="str">
        <f t="shared" si="10"/>
        <v>Sierra Leone|HCD Index - Individuals using Internet</v>
      </c>
      <c r="F334">
        <f>VLOOKUP(C334,AI:AK,1,0)</f>
        <v>20</v>
      </c>
      <c r="G334" t="str">
        <f>VLOOKUP(C334,AI:AK,3,0)</f>
        <v>% of the population</v>
      </c>
      <c r="H334">
        <v>1.9262291774972351E-2</v>
      </c>
      <c r="I334">
        <v>0.04</v>
      </c>
      <c r="J334" s="17">
        <f t="shared" si="11"/>
        <v>9.7167368146238789E-3</v>
      </c>
      <c r="L334" s="17">
        <v>4.971673681462388E-2</v>
      </c>
      <c r="M334" s="18" cm="1">
        <f t="array" ref="M334">IF(AND(B334&lt;&gt;"", L334&lt;&gt;""), 1 + SUMPRODUCT((B$2:B$593=B334) * (L$2:L$593&gt;L334) * (A$2:A$593&lt;&gt;"ECOWAS")), "")</f>
        <v>15</v>
      </c>
      <c r="N334">
        <v>4.2963190004429372E-2</v>
      </c>
      <c r="O334">
        <v>0.18133348301056329</v>
      </c>
      <c r="AI334">
        <v>10</v>
      </c>
      <c r="AJ334" s="9" t="s">
        <v>77</v>
      </c>
      <c r="AK334" s="11" t="s">
        <v>78</v>
      </c>
    </row>
    <row r="335" spans="1:37" x14ac:dyDescent="0.35">
      <c r="A335" t="s">
        <v>19</v>
      </c>
      <c r="B335" t="s">
        <v>42</v>
      </c>
      <c r="C335">
        <v>20</v>
      </c>
      <c r="D335" t="str">
        <f>VLOOKUP(C335,AI:AK,2,0)</f>
        <v>HCD Index - Individuals using Internet</v>
      </c>
      <c r="E335" t="str">
        <f t="shared" si="10"/>
        <v>Gambia, The|HCD Index - Individuals using Internet</v>
      </c>
      <c r="F335">
        <f>VLOOKUP(C335,AI:AK,1,0)</f>
        <v>20</v>
      </c>
      <c r="G335" t="str">
        <f>VLOOKUP(C335,AI:AK,3,0)</f>
        <v>% of the population</v>
      </c>
      <c r="H335">
        <v>0.13923090919634731</v>
      </c>
      <c r="I335">
        <v>0.26</v>
      </c>
      <c r="J335" s="17">
        <f t="shared" si="11"/>
        <v>-0.114616336019217</v>
      </c>
      <c r="L335" s="17">
        <v>0.14538366398078301</v>
      </c>
      <c r="M335" s="18" cm="1">
        <f t="array" ref="M335">IF(AND(B335&lt;&gt;"", L335&lt;&gt;""), 1 + SUMPRODUCT((B$2:B$593=B335) * (L$2:L$593&gt;L335) * (A$2:A$593&lt;&gt;"ECOWAS")), "")</f>
        <v>12</v>
      </c>
      <c r="N335">
        <v>0.21899240153772931</v>
      </c>
      <c r="O335">
        <v>0.531034594119009</v>
      </c>
      <c r="AI335">
        <v>10</v>
      </c>
      <c r="AJ335" s="9" t="s">
        <v>77</v>
      </c>
      <c r="AK335" s="11" t="s">
        <v>78</v>
      </c>
    </row>
    <row r="336" spans="1:37" x14ac:dyDescent="0.35">
      <c r="A336" t="s">
        <v>20</v>
      </c>
      <c r="B336" t="s">
        <v>42</v>
      </c>
      <c r="C336">
        <v>20</v>
      </c>
      <c r="D336" t="str">
        <f>VLOOKUP(C336,AI:AK,2,0)</f>
        <v>HCD Index - Individuals using Internet</v>
      </c>
      <c r="E336" t="str">
        <f t="shared" si="10"/>
        <v>Togo|HCD Index - Individuals using Internet</v>
      </c>
      <c r="F336">
        <f>VLOOKUP(C336,AI:AK,1,0)</f>
        <v>20</v>
      </c>
      <c r="G336" t="str">
        <f>VLOOKUP(C336,AI:AK,3,0)</f>
        <v>% of the population</v>
      </c>
      <c r="H336">
        <v>1.3656751512512491E-2</v>
      </c>
      <c r="I336">
        <v>0.06</v>
      </c>
      <c r="J336" s="17">
        <f t="shared" si="11"/>
        <v>9.8310569105669598E-2</v>
      </c>
      <c r="L336" s="17">
        <v>0.1583105691056696</v>
      </c>
      <c r="M336" s="18" cm="1">
        <f t="array" ref="M336">IF(AND(B336&lt;&gt;"", L336&lt;&gt;""), 1 + SUMPRODUCT((B$2:B$593=B336) * (L$2:L$593&gt;L336) * (A$2:A$593&lt;&gt;"ECOWAS")), "")</f>
        <v>7</v>
      </c>
      <c r="N336">
        <v>4.4465188677587919E-2</v>
      </c>
      <c r="O336">
        <v>0.16499367931623421</v>
      </c>
      <c r="AI336">
        <v>10</v>
      </c>
      <c r="AJ336" s="9" t="s">
        <v>77</v>
      </c>
      <c r="AK336" s="11" t="s">
        <v>78</v>
      </c>
    </row>
    <row r="337" spans="1:37" x14ac:dyDescent="0.35">
      <c r="A337" t="s">
        <v>21</v>
      </c>
      <c r="B337" t="s">
        <v>42</v>
      </c>
      <c r="C337">
        <v>20</v>
      </c>
      <c r="D337" t="str">
        <f>VLOOKUP(C337,AI:AK,2,0)</f>
        <v>HCD Index - Individuals using Internet</v>
      </c>
      <c r="E337" t="str">
        <f t="shared" si="10"/>
        <v>ECOWAS|HCD Index - Individuals using Internet</v>
      </c>
      <c r="F337">
        <f>VLOOKUP(C337,AI:AK,1,0)</f>
        <v>20</v>
      </c>
      <c r="G337" t="str">
        <f>VLOOKUP(C337,AI:AK,3,0)</f>
        <v>% of the population</v>
      </c>
      <c r="H337">
        <v>8.4222673292104269E-2</v>
      </c>
      <c r="I337">
        <v>0.13</v>
      </c>
      <c r="J337" s="17">
        <f t="shared" si="11"/>
        <v>5.9803106511379295E-2</v>
      </c>
      <c r="L337" s="17">
        <v>0.1898031065113793</v>
      </c>
      <c r="M337" s="18"/>
      <c r="N337">
        <v>0.141920576322901</v>
      </c>
      <c r="O337">
        <v>0.37068898349766072</v>
      </c>
      <c r="AI337">
        <v>10</v>
      </c>
      <c r="AJ337" s="9" t="s">
        <v>77</v>
      </c>
      <c r="AK337" s="11" t="s">
        <v>78</v>
      </c>
    </row>
    <row r="338" spans="1:37" x14ac:dyDescent="0.35">
      <c r="A338" t="s">
        <v>6</v>
      </c>
      <c r="B338" t="s">
        <v>43</v>
      </c>
      <c r="C338">
        <v>21</v>
      </c>
      <c r="D338" t="str">
        <f>VLOOKUP(C338,AI:AK,2,0)</f>
        <v>HCD Index - New business density</v>
      </c>
      <c r="E338" t="str">
        <f t="shared" si="10"/>
        <v>Benin|HCD Index - New business density</v>
      </c>
      <c r="F338">
        <f>VLOOKUP(C338,AI:AK,1,0)</f>
        <v>21</v>
      </c>
      <c r="G338" t="str">
        <f>VLOOKUP(C338,AI:AK,3,0)</f>
        <v>New registrations per 1,000 people ages 15-64</v>
      </c>
      <c r="H338">
        <v>1.144410182879411E-2</v>
      </c>
      <c r="I338">
        <v>0.01</v>
      </c>
      <c r="J338" s="17">
        <f t="shared" si="11"/>
        <v>4.4266376554492406E-3</v>
      </c>
      <c r="L338" s="17">
        <v>1.4426637655449241E-2</v>
      </c>
      <c r="M338" s="18" cm="1">
        <f t="array" ref="M338">IF(AND(B338&lt;&gt;"", L338&lt;&gt;""), 1 + SUMPRODUCT((B$2:B$593=B338) * (L$2:L$593&gt;L338) * (A$2:A$593&lt;&gt;"ECOWAS")), "")</f>
        <v>5</v>
      </c>
      <c r="N338">
        <v>1.342757599795997E-2</v>
      </c>
      <c r="O338">
        <v>2.9504406962309139E-2</v>
      </c>
      <c r="AI338">
        <v>10</v>
      </c>
      <c r="AJ338" s="9" t="s">
        <v>77</v>
      </c>
      <c r="AK338" s="11" t="s">
        <v>78</v>
      </c>
    </row>
    <row r="339" spans="1:37" x14ac:dyDescent="0.35">
      <c r="A339" t="s">
        <v>7</v>
      </c>
      <c r="B339" t="s">
        <v>43</v>
      </c>
      <c r="C339">
        <v>21</v>
      </c>
      <c r="D339" t="str">
        <f>VLOOKUP(C339,AI:AK,2,0)</f>
        <v>HCD Index - New business density</v>
      </c>
      <c r="E339" t="str">
        <f t="shared" si="10"/>
        <v>Burkina Faso|HCD Index - New business density</v>
      </c>
      <c r="F339">
        <f>VLOOKUP(C339,AI:AK,1,0)</f>
        <v>21</v>
      </c>
      <c r="G339" t="str">
        <f>VLOOKUP(C339,AI:AK,3,0)</f>
        <v>New registrations per 1,000 people ages 15-64</v>
      </c>
      <c r="H339">
        <v>7.5573114054221964E-3</v>
      </c>
      <c r="I339">
        <v>0.01</v>
      </c>
      <c r="J339" s="17">
        <f t="shared" si="11"/>
        <v>-0.01</v>
      </c>
      <c r="M339" s="18" t="str" cm="1">
        <f t="array" ref="M339">IF(AND(B339&lt;&gt;"", L339&lt;&gt;""), 1 + SUMPRODUCT((B$2:B$593=B339) * (L$2:L$593&gt;L339) * (A$2:A$593&lt;&gt;"ECOWAS")), "")</f>
        <v/>
      </c>
      <c r="N339">
        <v>8.2015566348158635E-3</v>
      </c>
      <c r="O339">
        <v>1.9756654006537151E-2</v>
      </c>
      <c r="AI339">
        <v>7</v>
      </c>
      <c r="AJ339" s="9" t="s">
        <v>73</v>
      </c>
      <c r="AK339" s="11" t="s">
        <v>74</v>
      </c>
    </row>
    <row r="340" spans="1:37" x14ac:dyDescent="0.35">
      <c r="A340" t="s">
        <v>8</v>
      </c>
      <c r="B340" t="s">
        <v>43</v>
      </c>
      <c r="C340">
        <v>21</v>
      </c>
      <c r="D340" t="str">
        <f>VLOOKUP(C340,AI:AK,2,0)</f>
        <v>HCD Index - New business density</v>
      </c>
      <c r="E340" t="str">
        <f t="shared" si="10"/>
        <v>Cabo Verde|HCD Index - New business density</v>
      </c>
      <c r="F340">
        <f>VLOOKUP(C340,AI:AK,1,0)</f>
        <v>21</v>
      </c>
      <c r="G340" t="str">
        <f>VLOOKUP(C340,AI:AK,3,0)</f>
        <v>New registrations per 1,000 people ages 15-64</v>
      </c>
      <c r="H340">
        <v>0.39841666812777249</v>
      </c>
      <c r="I340">
        <v>0.32</v>
      </c>
      <c r="J340" s="17">
        <f t="shared" si="11"/>
        <v>7.1232996576847674E-4</v>
      </c>
      <c r="L340" s="17">
        <v>0.32071232996576848</v>
      </c>
      <c r="M340" s="18" cm="1">
        <f t="array" ref="M340">IF(AND(B340&lt;&gt;"", L340&lt;&gt;""), 1 + SUMPRODUCT((B$2:B$593=B340) * (L$2:L$593&gt;L340) * (A$2:A$593&lt;&gt;"ECOWAS")), "")</f>
        <v>1</v>
      </c>
      <c r="N340">
        <v>0.46448559611919371</v>
      </c>
      <c r="O340">
        <v>1</v>
      </c>
      <c r="AI340">
        <v>7</v>
      </c>
      <c r="AJ340" s="9" t="s">
        <v>73</v>
      </c>
      <c r="AK340" s="11" t="s">
        <v>74</v>
      </c>
    </row>
    <row r="341" spans="1:37" x14ac:dyDescent="0.35">
      <c r="A341" t="s">
        <v>9</v>
      </c>
      <c r="B341" t="s">
        <v>43</v>
      </c>
      <c r="C341">
        <v>21</v>
      </c>
      <c r="D341" t="str">
        <f>VLOOKUP(C341,AI:AK,2,0)</f>
        <v>HCD Index - New business density</v>
      </c>
      <c r="E341" t="str">
        <f t="shared" si="10"/>
        <v>Cote d'Ivoire|HCD Index - New business density</v>
      </c>
      <c r="F341">
        <f>VLOOKUP(C341,AI:AK,1,0)</f>
        <v>21</v>
      </c>
      <c r="G341" t="str">
        <f>VLOOKUP(C341,AI:AK,3,0)</f>
        <v>New registrations per 1,000 people ages 15-64</v>
      </c>
      <c r="H341">
        <v>1.767618345761595E-2</v>
      </c>
      <c r="I341">
        <v>0.02</v>
      </c>
      <c r="J341" s="17">
        <f t="shared" si="11"/>
        <v>-1.3086462095258794E-3</v>
      </c>
      <c r="L341" s="17">
        <v>1.8691353790474121E-2</v>
      </c>
      <c r="M341" s="18" cm="1">
        <f t="array" ref="M341">IF(AND(B341&lt;&gt;"", L341&lt;&gt;""), 1 + SUMPRODUCT((B$2:B$593=B341) * (L$2:L$593&gt;L341) * (A$2:A$593&lt;&gt;"ECOWAS")), "")</f>
        <v>4</v>
      </c>
      <c r="N341">
        <v>2.0691735386867308E-2</v>
      </c>
      <c r="O341">
        <v>4.5133958726321921E-2</v>
      </c>
      <c r="AI341">
        <v>7</v>
      </c>
      <c r="AJ341" s="9" t="s">
        <v>73</v>
      </c>
      <c r="AK341" s="11" t="s">
        <v>74</v>
      </c>
    </row>
    <row r="342" spans="1:37" x14ac:dyDescent="0.35">
      <c r="A342" t="s">
        <v>10</v>
      </c>
      <c r="B342" t="s">
        <v>43</v>
      </c>
      <c r="C342">
        <v>21</v>
      </c>
      <c r="D342" t="str">
        <f>VLOOKUP(C342,AI:AK,2,0)</f>
        <v>HCD Index - New business density</v>
      </c>
      <c r="E342" t="str">
        <f t="shared" si="10"/>
        <v>Ghana|HCD Index - New business density</v>
      </c>
      <c r="F342">
        <f>VLOOKUP(C342,AI:AK,1,0)</f>
        <v>21</v>
      </c>
      <c r="G342" t="str">
        <f>VLOOKUP(C342,AI:AK,3,0)</f>
        <v>New registrations per 1,000 people ages 15-64</v>
      </c>
      <c r="J342" s="17">
        <f t="shared" si="11"/>
        <v>0</v>
      </c>
      <c r="M342" s="18" t="str" cm="1">
        <f t="array" ref="M342">IF(AND(B342&lt;&gt;"", L342&lt;&gt;""), 1 + SUMPRODUCT((B$2:B$593=B342) * (L$2:L$593&gt;L342) * (A$2:A$593&lt;&gt;"ECOWAS")), "")</f>
        <v/>
      </c>
      <c r="O342">
        <v>0.1072222950818838</v>
      </c>
      <c r="AI342">
        <v>7</v>
      </c>
      <c r="AJ342" s="9" t="s">
        <v>73</v>
      </c>
      <c r="AK342" s="11" t="s">
        <v>74</v>
      </c>
    </row>
    <row r="343" spans="1:37" x14ac:dyDescent="0.35">
      <c r="A343" t="s">
        <v>11</v>
      </c>
      <c r="B343" t="s">
        <v>43</v>
      </c>
      <c r="C343">
        <v>21</v>
      </c>
      <c r="D343" t="str">
        <f>VLOOKUP(C343,AI:AK,2,0)</f>
        <v>HCD Index - New business density</v>
      </c>
      <c r="E343" t="str">
        <f t="shared" si="10"/>
        <v>Guinea|HCD Index - New business density</v>
      </c>
      <c r="F343">
        <f>VLOOKUP(C343,AI:AK,1,0)</f>
        <v>21</v>
      </c>
      <c r="G343" t="str">
        <f>VLOOKUP(C343,AI:AK,3,0)</f>
        <v>New registrations per 1,000 people ages 15-64</v>
      </c>
      <c r="H343">
        <v>9.2693471976682072E-3</v>
      </c>
      <c r="I343">
        <v>0.01</v>
      </c>
      <c r="J343" s="17">
        <f t="shared" si="11"/>
        <v>5.5169795536568964E-4</v>
      </c>
      <c r="L343" s="17">
        <v>1.055169795536569E-2</v>
      </c>
      <c r="M343" s="18" cm="1">
        <f t="array" ref="M343">IF(AND(B343&lt;&gt;"", L343&lt;&gt;""), 1 + SUMPRODUCT((B$2:B$593=B343) * (L$2:L$593&gt;L343) * (A$2:A$593&lt;&gt;"ECOWAS")), "")</f>
        <v>7</v>
      </c>
      <c r="N343">
        <v>1.0892666281886581E-2</v>
      </c>
      <c r="O343">
        <v>2.405029995510766E-2</v>
      </c>
      <c r="AI343">
        <v>7</v>
      </c>
      <c r="AJ343" s="9" t="s">
        <v>73</v>
      </c>
      <c r="AK343" s="11" t="s">
        <v>74</v>
      </c>
    </row>
    <row r="344" spans="1:37" x14ac:dyDescent="0.35">
      <c r="A344" t="s">
        <v>12</v>
      </c>
      <c r="B344" t="s">
        <v>43</v>
      </c>
      <c r="C344">
        <v>21</v>
      </c>
      <c r="D344" t="str">
        <f>VLOOKUP(C344,AI:AK,2,0)</f>
        <v>HCD Index - New business density</v>
      </c>
      <c r="E344" t="str">
        <f t="shared" si="10"/>
        <v>Guinea-Bissau|HCD Index - New business density</v>
      </c>
      <c r="F344">
        <f>VLOOKUP(C344,AI:AK,1,0)</f>
        <v>21</v>
      </c>
      <c r="G344" t="str">
        <f>VLOOKUP(C344,AI:AK,3,0)</f>
        <v>New registrations per 1,000 people ages 15-64</v>
      </c>
      <c r="J344" s="17">
        <f t="shared" si="11"/>
        <v>0</v>
      </c>
      <c r="M344" s="18" t="str" cm="1">
        <f t="array" ref="M344">IF(AND(B344&lt;&gt;"", L344&lt;&gt;""), 1 + SUMPRODUCT((B$2:B$593=B344) * (L$2:L$593&gt;L344) * (A$2:A$593&lt;&gt;"ECOWAS")), "")</f>
        <v/>
      </c>
      <c r="O344">
        <v>0.1072222950818838</v>
      </c>
      <c r="AI344">
        <v>7</v>
      </c>
      <c r="AJ344" s="9" t="s">
        <v>73</v>
      </c>
      <c r="AK344" s="11" t="s">
        <v>74</v>
      </c>
    </row>
    <row r="345" spans="1:37" x14ac:dyDescent="0.35">
      <c r="A345" t="s">
        <v>13</v>
      </c>
      <c r="B345" t="s">
        <v>43</v>
      </c>
      <c r="C345">
        <v>21</v>
      </c>
      <c r="D345" t="str">
        <f>VLOOKUP(C345,AI:AK,2,0)</f>
        <v>HCD Index - New business density</v>
      </c>
      <c r="E345" t="str">
        <f t="shared" si="10"/>
        <v>Liberia|HCD Index - New business density</v>
      </c>
      <c r="F345">
        <f>VLOOKUP(C345,AI:AK,1,0)</f>
        <v>21</v>
      </c>
      <c r="G345" t="str">
        <f>VLOOKUP(C345,AI:AK,3,0)</f>
        <v>New registrations per 1,000 people ages 15-64</v>
      </c>
      <c r="H345">
        <v>0</v>
      </c>
      <c r="I345">
        <v>0</v>
      </c>
      <c r="J345" s="17">
        <f t="shared" si="11"/>
        <v>0</v>
      </c>
      <c r="L345" s="17">
        <v>0</v>
      </c>
      <c r="M345" s="18" cm="1">
        <f t="array" ref="M345">IF(AND(B345&lt;&gt;"", L345&lt;&gt;""), 1 + SUMPRODUCT((B$2:B$593=B345) * (L$2:L$593&gt;L345) * (A$2:A$593&lt;&gt;"ECOWAS")), "")</f>
        <v>9</v>
      </c>
      <c r="N345">
        <v>8.8248194103486145E-5</v>
      </c>
      <c r="O345">
        <v>8.035341915548519E-4</v>
      </c>
      <c r="AI345">
        <v>7</v>
      </c>
      <c r="AJ345" s="9" t="s">
        <v>73</v>
      </c>
      <c r="AK345" s="11" t="s">
        <v>74</v>
      </c>
    </row>
    <row r="346" spans="1:37" x14ac:dyDescent="0.35">
      <c r="A346" t="s">
        <v>14</v>
      </c>
      <c r="B346" t="s">
        <v>43</v>
      </c>
      <c r="C346">
        <v>21</v>
      </c>
      <c r="D346" t="str">
        <f>VLOOKUP(C346,AI:AK,2,0)</f>
        <v>HCD Index - New business density</v>
      </c>
      <c r="E346" t="str">
        <f t="shared" si="10"/>
        <v>Mali|HCD Index - New business density</v>
      </c>
      <c r="F346">
        <f>VLOOKUP(C346,AI:AK,1,0)</f>
        <v>21</v>
      </c>
      <c r="G346" t="str">
        <f>VLOOKUP(C346,AI:AK,3,0)</f>
        <v>New registrations per 1,000 people ages 15-64</v>
      </c>
      <c r="H346">
        <v>7.6102010267772996E-3</v>
      </c>
      <c r="I346">
        <v>0.01</v>
      </c>
      <c r="J346" s="17">
        <f t="shared" si="11"/>
        <v>-3.9344901103740976E-3</v>
      </c>
      <c r="L346" s="17">
        <v>6.0655098896259026E-3</v>
      </c>
      <c r="M346" s="18" cm="1">
        <f t="array" ref="M346">IF(AND(B346&lt;&gt;"", L346&lt;&gt;""), 1 + SUMPRODUCT((B$2:B$593=B346) * (L$2:L$593&gt;L346) * (A$2:A$593&lt;&gt;"ECOWAS")), "")</f>
        <v>8</v>
      </c>
      <c r="N346">
        <v>8.9587535136218168E-3</v>
      </c>
      <c r="O346">
        <v>1.988929685751099E-2</v>
      </c>
      <c r="AI346">
        <v>7</v>
      </c>
      <c r="AJ346" s="9" t="s">
        <v>73</v>
      </c>
      <c r="AK346" s="11" t="s">
        <v>74</v>
      </c>
    </row>
    <row r="347" spans="1:37" x14ac:dyDescent="0.35">
      <c r="A347" t="s">
        <v>15</v>
      </c>
      <c r="B347" t="s">
        <v>43</v>
      </c>
      <c r="C347">
        <v>21</v>
      </c>
      <c r="D347" t="str">
        <f>VLOOKUP(C347,AI:AK,2,0)</f>
        <v>HCD Index - New business density</v>
      </c>
      <c r="E347" t="str">
        <f t="shared" si="10"/>
        <v>Niger|HCD Index - New business density</v>
      </c>
      <c r="F347">
        <f>VLOOKUP(C347,AI:AK,1,0)</f>
        <v>21</v>
      </c>
      <c r="G347" t="str">
        <f>VLOOKUP(C347,AI:AK,3,0)</f>
        <v>New registrations per 1,000 people ages 15-64</v>
      </c>
      <c r="H347">
        <v>1.6213982665083759E-3</v>
      </c>
      <c r="I347">
        <v>0</v>
      </c>
      <c r="J347" s="17">
        <f t="shared" si="11"/>
        <v>0</v>
      </c>
      <c r="M347" s="18" t="str" cm="1">
        <f t="array" ref="M347">IF(AND(B347&lt;&gt;"", L347&lt;&gt;""), 1 + SUMPRODUCT((B$2:B$593=B347) * (L$2:L$593&gt;L347) * (A$2:A$593&lt;&gt;"ECOWAS")), "")</f>
        <v/>
      </c>
      <c r="N347">
        <v>1.7929494395090429E-3</v>
      </c>
      <c r="O347">
        <v>4.8698686277525429E-3</v>
      </c>
      <c r="AI347">
        <v>7</v>
      </c>
      <c r="AJ347" s="9" t="s">
        <v>73</v>
      </c>
      <c r="AK347" s="11" t="s">
        <v>74</v>
      </c>
    </row>
    <row r="348" spans="1:37" x14ac:dyDescent="0.35">
      <c r="A348" t="s">
        <v>16</v>
      </c>
      <c r="B348" t="s">
        <v>43</v>
      </c>
      <c r="C348">
        <v>21</v>
      </c>
      <c r="D348" t="str">
        <f>VLOOKUP(C348,AI:AK,2,0)</f>
        <v>HCD Index - New business density</v>
      </c>
      <c r="E348" t="str">
        <f t="shared" si="10"/>
        <v>Nigeria|HCD Index - New business density</v>
      </c>
      <c r="F348">
        <f>VLOOKUP(C348,AI:AK,1,0)</f>
        <v>21</v>
      </c>
      <c r="G348" t="str">
        <f>VLOOKUP(C348,AI:AK,3,0)</f>
        <v>New registrations per 1,000 people ages 15-64</v>
      </c>
      <c r="H348">
        <v>1.9792903871760761E-2</v>
      </c>
      <c r="I348">
        <v>0.02</v>
      </c>
      <c r="J348" s="17">
        <f t="shared" si="11"/>
        <v>1.2358599085721088E-3</v>
      </c>
      <c r="L348" s="17">
        <v>2.1235859908572109E-2</v>
      </c>
      <c r="M348" s="18" cm="1">
        <f t="array" ref="M348">IF(AND(B348&lt;&gt;"", L348&lt;&gt;""), 1 + SUMPRODUCT((B$2:B$593=B348) * (L$2:L$593&gt;L348) * (A$2:A$593&lt;&gt;"ECOWAS")), "")</f>
        <v>3</v>
      </c>
      <c r="N348">
        <v>2.3159000000185389E-2</v>
      </c>
      <c r="O348">
        <v>5.044252065686794E-2</v>
      </c>
      <c r="AI348">
        <v>7</v>
      </c>
      <c r="AJ348" s="9" t="s">
        <v>73</v>
      </c>
      <c r="AK348" s="11" t="s">
        <v>74</v>
      </c>
    </row>
    <row r="349" spans="1:37" x14ac:dyDescent="0.35">
      <c r="A349" t="s">
        <v>17</v>
      </c>
      <c r="B349" t="s">
        <v>43</v>
      </c>
      <c r="C349">
        <v>21</v>
      </c>
      <c r="D349" t="str">
        <f>VLOOKUP(C349,AI:AK,2,0)</f>
        <v>HCD Index - New business density</v>
      </c>
      <c r="E349" t="str">
        <f t="shared" si="10"/>
        <v>Senegal|HCD Index - New business density</v>
      </c>
      <c r="F349">
        <f>VLOOKUP(C349,AI:AK,1,0)</f>
        <v>21</v>
      </c>
      <c r="G349" t="str">
        <f>VLOOKUP(C349,AI:AK,3,0)</f>
        <v>New registrations per 1,000 people ages 15-64</v>
      </c>
      <c r="H349">
        <v>1.101480619597758E-2</v>
      </c>
      <c r="I349">
        <v>0.01</v>
      </c>
      <c r="J349" s="17">
        <f t="shared" si="11"/>
        <v>1.0705589564135205E-3</v>
      </c>
      <c r="L349" s="17">
        <v>1.1070558956413521E-2</v>
      </c>
      <c r="M349" s="18" cm="1">
        <f t="array" ref="M349">IF(AND(B349&lt;&gt;"", L349&lt;&gt;""), 1 + SUMPRODUCT((B$2:B$593=B349) * (L$2:L$593&gt;L349) * (A$2:A$593&lt;&gt;"ECOWAS")), "")</f>
        <v>6</v>
      </c>
      <c r="N349">
        <v>1.292718590561604E-2</v>
      </c>
      <c r="O349">
        <v>2.8427768574881759E-2</v>
      </c>
      <c r="AI349">
        <v>7</v>
      </c>
      <c r="AJ349" s="9" t="s">
        <v>73</v>
      </c>
      <c r="AK349" s="11" t="s">
        <v>74</v>
      </c>
    </row>
    <row r="350" spans="1:37" x14ac:dyDescent="0.35">
      <c r="A350" t="s">
        <v>18</v>
      </c>
      <c r="B350" t="s">
        <v>43</v>
      </c>
      <c r="C350">
        <v>21</v>
      </c>
      <c r="D350" t="str">
        <f>VLOOKUP(C350,AI:AK,2,0)</f>
        <v>HCD Index - New business density</v>
      </c>
      <c r="E350" t="str">
        <f t="shared" si="10"/>
        <v>Sierra Leone|HCD Index - New business density</v>
      </c>
      <c r="F350">
        <f>VLOOKUP(C350,AI:AK,1,0)</f>
        <v>21</v>
      </c>
      <c r="G350" t="str">
        <f>VLOOKUP(C350,AI:AK,3,0)</f>
        <v>New registrations per 1,000 people ages 15-64</v>
      </c>
      <c r="H350">
        <v>1.085406826498884E-2</v>
      </c>
      <c r="I350">
        <v>0.01</v>
      </c>
      <c r="J350" s="17">
        <f t="shared" si="11"/>
        <v>-0.01</v>
      </c>
      <c r="M350" s="18" t="str" cm="1">
        <f t="array" ref="M350">IF(AND(B350&lt;&gt;"", L350&lt;&gt;""), 1 + SUMPRODUCT((B$2:B$593=B350) * (L$2:L$593&gt;L350) * (A$2:A$593&lt;&gt;"ECOWAS")), "")</f>
        <v/>
      </c>
      <c r="N350">
        <v>1.1760843847576859E-2</v>
      </c>
      <c r="O350">
        <v>2.8024650971092659E-2</v>
      </c>
      <c r="AI350">
        <v>7</v>
      </c>
      <c r="AJ350" s="9" t="s">
        <v>73</v>
      </c>
      <c r="AK350" s="11" t="s">
        <v>74</v>
      </c>
    </row>
    <row r="351" spans="1:37" x14ac:dyDescent="0.35">
      <c r="A351" t="s">
        <v>19</v>
      </c>
      <c r="B351" t="s">
        <v>43</v>
      </c>
      <c r="C351">
        <v>21</v>
      </c>
      <c r="D351" t="str">
        <f>VLOOKUP(C351,AI:AK,2,0)</f>
        <v>HCD Index - New business density</v>
      </c>
      <c r="E351" t="str">
        <f t="shared" si="10"/>
        <v>Gambia, The|HCD Index - New business density</v>
      </c>
      <c r="F351">
        <f>VLOOKUP(C351,AI:AK,1,0)</f>
        <v>21</v>
      </c>
      <c r="G351" t="str">
        <f>VLOOKUP(C351,AI:AK,3,0)</f>
        <v>New registrations per 1,000 people ages 15-64</v>
      </c>
      <c r="J351" s="17">
        <f t="shared" si="11"/>
        <v>0</v>
      </c>
      <c r="M351" s="18" t="str" cm="1">
        <f t="array" ref="M351">IF(AND(B351&lt;&gt;"", L351&lt;&gt;""), 1 + SUMPRODUCT((B$2:B$593=B351) * (L$2:L$593&gt;L351) * (A$2:A$593&lt;&gt;"ECOWAS")), "")</f>
        <v/>
      </c>
      <c r="O351">
        <v>0.1072222950818838</v>
      </c>
      <c r="AI351">
        <v>7</v>
      </c>
      <c r="AJ351" s="9" t="s">
        <v>73</v>
      </c>
      <c r="AK351" s="11" t="s">
        <v>74</v>
      </c>
    </row>
    <row r="352" spans="1:37" x14ac:dyDescent="0.35">
      <c r="A352" t="s">
        <v>20</v>
      </c>
      <c r="B352" t="s">
        <v>43</v>
      </c>
      <c r="C352">
        <v>21</v>
      </c>
      <c r="D352" t="str">
        <f>VLOOKUP(C352,AI:AK,2,0)</f>
        <v>HCD Index - New business density</v>
      </c>
      <c r="E352" t="str">
        <f t="shared" si="10"/>
        <v>Togo|HCD Index - New business density</v>
      </c>
      <c r="F352">
        <f>VLOOKUP(C352,AI:AK,1,0)</f>
        <v>21</v>
      </c>
      <c r="G352" t="str">
        <f>VLOOKUP(C352,AI:AK,3,0)</f>
        <v>New registrations per 1,000 people ages 15-64</v>
      </c>
      <c r="H352">
        <v>1.3940265443954131E-2</v>
      </c>
      <c r="I352">
        <v>0.02</v>
      </c>
      <c r="J352" s="17">
        <f t="shared" si="11"/>
        <v>2.70202410589062E-3</v>
      </c>
      <c r="L352" s="17">
        <v>2.270202410589062E-2</v>
      </c>
      <c r="M352" s="18" cm="1">
        <f t="array" ref="M352">IF(AND(B352&lt;&gt;"", L352&lt;&gt;""), 1 + SUMPRODUCT((B$2:B$593=B352) * (L$2:L$593&gt;L352) * (A$2:A$593&lt;&gt;"ECOWAS")), "")</f>
        <v>2</v>
      </c>
      <c r="N352">
        <v>1.6337122348806059E-2</v>
      </c>
      <c r="O352">
        <v>3.5764581452668677E-2</v>
      </c>
      <c r="AI352">
        <v>7</v>
      </c>
      <c r="AJ352" s="9" t="s">
        <v>73</v>
      </c>
      <c r="AK352" s="11" t="s">
        <v>74</v>
      </c>
    </row>
    <row r="353" spans="1:37" x14ac:dyDescent="0.35">
      <c r="A353" t="s">
        <v>21</v>
      </c>
      <c r="B353" t="s">
        <v>43</v>
      </c>
      <c r="C353">
        <v>21</v>
      </c>
      <c r="D353" t="str">
        <f>VLOOKUP(C353,AI:AK,2,0)</f>
        <v>HCD Index - New business density</v>
      </c>
      <c r="E353" t="str">
        <f t="shared" si="10"/>
        <v>ECOWAS|HCD Index - New business density</v>
      </c>
      <c r="F353">
        <f>VLOOKUP(C353,AI:AK,1,0)</f>
        <v>21</v>
      </c>
      <c r="G353" t="str">
        <f>VLOOKUP(C353,AI:AK,3,0)</f>
        <v>New registrations per 1,000 people ages 15-64</v>
      </c>
      <c r="H353">
        <v>4.2433104590603322E-2</v>
      </c>
      <c r="I353">
        <v>0.04</v>
      </c>
      <c r="J353" s="17">
        <f t="shared" si="11"/>
        <v>7.272885803062186E-3</v>
      </c>
      <c r="L353" s="17">
        <v>4.7272885803062187E-2</v>
      </c>
      <c r="M353" s="18"/>
      <c r="N353">
        <v>4.939360280584517E-2</v>
      </c>
      <c r="O353">
        <v>0.1072222950818838</v>
      </c>
      <c r="AI353">
        <v>7</v>
      </c>
      <c r="AJ353" s="9" t="s">
        <v>73</v>
      </c>
      <c r="AK353" s="11" t="s">
        <v>74</v>
      </c>
    </row>
    <row r="354" spans="1:37" hidden="1" x14ac:dyDescent="0.35">
      <c r="A354" t="s">
        <v>6</v>
      </c>
      <c r="B354" t="s">
        <v>104</v>
      </c>
      <c r="C354">
        <v>22</v>
      </c>
      <c r="D354" t="str">
        <f>VLOOKUP(C354,AI:AK,2,0)</f>
        <v>HCD Gender Index - Under-5 mortality rate</v>
      </c>
      <c r="F354">
        <f>VLOOKUP(C354,AI:AK,1,0)</f>
        <v>22</v>
      </c>
      <c r="G354" t="str">
        <f>VLOOKUP(C354,AI:AK,3,0)</f>
        <v># of deaths/1000 live births</v>
      </c>
      <c r="J354" s="17">
        <f t="shared" si="11"/>
        <v>0</v>
      </c>
      <c r="M354" s="18" t="str" cm="1">
        <f t="array" ref="M354">IF(AND(B354&lt;&gt;"", L354&lt;&gt;""), 1 + SUMPRODUCT((B$2:B$593=B354) * (L$2:L$593&gt;L354) * (A$2:A$593&lt;&gt;"ECOWAS")), "")</f>
        <v/>
      </c>
      <c r="AI354">
        <v>7</v>
      </c>
      <c r="AJ354" s="9" t="s">
        <v>73</v>
      </c>
      <c r="AK354" s="11" t="s">
        <v>74</v>
      </c>
    </row>
    <row r="355" spans="1:37" hidden="1" x14ac:dyDescent="0.35">
      <c r="A355" t="s">
        <v>7</v>
      </c>
      <c r="B355" t="s">
        <v>104</v>
      </c>
      <c r="C355">
        <v>22</v>
      </c>
      <c r="D355" t="str">
        <f>VLOOKUP(C355,AI:AK,2,0)</f>
        <v>HCD Gender Index - Under-5 mortality rate</v>
      </c>
      <c r="F355">
        <f>VLOOKUP(C355,AI:AK,1,0)</f>
        <v>22</v>
      </c>
      <c r="G355" t="str">
        <f>VLOOKUP(C355,AI:AK,3,0)</f>
        <v># of deaths/1000 live births</v>
      </c>
      <c r="J355" s="17">
        <f t="shared" si="11"/>
        <v>0</v>
      </c>
      <c r="M355" s="18" t="str" cm="1">
        <f t="array" ref="M355">IF(AND(B355&lt;&gt;"", L355&lt;&gt;""), 1 + SUMPRODUCT((B$2:B$593=B355) * (L$2:L$593&gt;L355) * (A$2:A$593&lt;&gt;"ECOWAS")), "")</f>
        <v/>
      </c>
      <c r="AI355">
        <v>14</v>
      </c>
      <c r="AJ355" s="9" t="s">
        <v>84</v>
      </c>
      <c r="AK355" s="11" t="s">
        <v>85</v>
      </c>
    </row>
    <row r="356" spans="1:37" hidden="1" x14ac:dyDescent="0.35">
      <c r="A356" t="s">
        <v>8</v>
      </c>
      <c r="B356" t="s">
        <v>104</v>
      </c>
      <c r="C356">
        <v>22</v>
      </c>
      <c r="D356" t="str">
        <f>VLOOKUP(C356,AI:AK,2,0)</f>
        <v>HCD Gender Index - Under-5 mortality rate</v>
      </c>
      <c r="F356">
        <f>VLOOKUP(C356,AI:AK,1,0)</f>
        <v>22</v>
      </c>
      <c r="G356" t="str">
        <f>VLOOKUP(C356,AI:AK,3,0)</f>
        <v># of deaths/1000 live births</v>
      </c>
      <c r="J356" s="17">
        <f t="shared" si="11"/>
        <v>0</v>
      </c>
      <c r="M356" s="18" t="str" cm="1">
        <f t="array" ref="M356">IF(AND(B356&lt;&gt;"", L356&lt;&gt;""), 1 + SUMPRODUCT((B$2:B$593=B356) * (L$2:L$593&gt;L356) * (A$2:A$593&lt;&gt;"ECOWAS")), "")</f>
        <v/>
      </c>
      <c r="AI356">
        <v>14</v>
      </c>
      <c r="AJ356" s="9" t="s">
        <v>84</v>
      </c>
      <c r="AK356" s="11" t="s">
        <v>85</v>
      </c>
    </row>
    <row r="357" spans="1:37" hidden="1" x14ac:dyDescent="0.35">
      <c r="A357" t="s">
        <v>9</v>
      </c>
      <c r="B357" t="s">
        <v>104</v>
      </c>
      <c r="C357">
        <v>22</v>
      </c>
      <c r="D357" t="str">
        <f>VLOOKUP(C357,AI:AK,2,0)</f>
        <v>HCD Gender Index - Under-5 mortality rate</v>
      </c>
      <c r="F357">
        <f>VLOOKUP(C357,AI:AK,1,0)</f>
        <v>22</v>
      </c>
      <c r="G357" t="str">
        <f>VLOOKUP(C357,AI:AK,3,0)</f>
        <v># of deaths/1000 live births</v>
      </c>
      <c r="J357" s="17">
        <f t="shared" si="11"/>
        <v>0</v>
      </c>
      <c r="M357" s="18" t="str" cm="1">
        <f t="array" ref="M357">IF(AND(B357&lt;&gt;"", L357&lt;&gt;""), 1 + SUMPRODUCT((B$2:B$593=B357) * (L$2:L$593&gt;L357) * (A$2:A$593&lt;&gt;"ECOWAS")), "")</f>
        <v/>
      </c>
      <c r="AI357">
        <v>14</v>
      </c>
      <c r="AJ357" s="9" t="s">
        <v>84</v>
      </c>
      <c r="AK357" s="11" t="s">
        <v>85</v>
      </c>
    </row>
    <row r="358" spans="1:37" hidden="1" x14ac:dyDescent="0.35">
      <c r="A358" t="s">
        <v>10</v>
      </c>
      <c r="B358" t="s">
        <v>104</v>
      </c>
      <c r="C358">
        <v>22</v>
      </c>
      <c r="D358" t="str">
        <f>VLOOKUP(C358,AI:AK,2,0)</f>
        <v>HCD Gender Index - Under-5 mortality rate</v>
      </c>
      <c r="F358">
        <f>VLOOKUP(C358,AI:AK,1,0)</f>
        <v>22</v>
      </c>
      <c r="G358" t="str">
        <f>VLOOKUP(C358,AI:AK,3,0)</f>
        <v># of deaths/1000 live births</v>
      </c>
      <c r="J358" s="17">
        <f t="shared" si="11"/>
        <v>0</v>
      </c>
      <c r="M358" s="18" t="str" cm="1">
        <f t="array" ref="M358">IF(AND(B358&lt;&gt;"", L358&lt;&gt;""), 1 + SUMPRODUCT((B$2:B$593=B358) * (L$2:L$593&gt;L358) * (A$2:A$593&lt;&gt;"ECOWAS")), "")</f>
        <v/>
      </c>
      <c r="AI358">
        <v>14</v>
      </c>
      <c r="AJ358" s="9" t="s">
        <v>84</v>
      </c>
      <c r="AK358" s="11" t="s">
        <v>85</v>
      </c>
    </row>
    <row r="359" spans="1:37" hidden="1" x14ac:dyDescent="0.35">
      <c r="A359" t="s">
        <v>11</v>
      </c>
      <c r="B359" t="s">
        <v>104</v>
      </c>
      <c r="C359">
        <v>22</v>
      </c>
      <c r="D359" t="str">
        <f>VLOOKUP(C359,AI:AK,2,0)</f>
        <v>HCD Gender Index - Under-5 mortality rate</v>
      </c>
      <c r="F359">
        <f>VLOOKUP(C359,AI:AK,1,0)</f>
        <v>22</v>
      </c>
      <c r="G359" t="str">
        <f>VLOOKUP(C359,AI:AK,3,0)</f>
        <v># of deaths/1000 live births</v>
      </c>
      <c r="J359" s="17">
        <f t="shared" si="11"/>
        <v>0</v>
      </c>
      <c r="M359" s="18" t="str" cm="1">
        <f t="array" ref="M359">IF(AND(B359&lt;&gt;"", L359&lt;&gt;""), 1 + SUMPRODUCT((B$2:B$593=B359) * (L$2:L$593&gt;L359) * (A$2:A$593&lt;&gt;"ECOWAS")), "")</f>
        <v/>
      </c>
      <c r="AI359">
        <v>14</v>
      </c>
      <c r="AJ359" s="9" t="s">
        <v>84</v>
      </c>
      <c r="AK359" s="11" t="s">
        <v>85</v>
      </c>
    </row>
    <row r="360" spans="1:37" hidden="1" x14ac:dyDescent="0.35">
      <c r="A360" t="s">
        <v>12</v>
      </c>
      <c r="B360" t="s">
        <v>104</v>
      </c>
      <c r="C360">
        <v>22</v>
      </c>
      <c r="D360" t="str">
        <f>VLOOKUP(C360,AI:AK,2,0)</f>
        <v>HCD Gender Index - Under-5 mortality rate</v>
      </c>
      <c r="F360">
        <f>VLOOKUP(C360,AI:AK,1,0)</f>
        <v>22</v>
      </c>
      <c r="G360" t="str">
        <f>VLOOKUP(C360,AI:AK,3,0)</f>
        <v># of deaths/1000 live births</v>
      </c>
      <c r="J360" s="17">
        <f t="shared" si="11"/>
        <v>0</v>
      </c>
      <c r="M360" s="18" t="str" cm="1">
        <f t="array" ref="M360">IF(AND(B360&lt;&gt;"", L360&lt;&gt;""), 1 + SUMPRODUCT((B$2:B$593=B360) * (L$2:L$593&gt;L360) * (A$2:A$593&lt;&gt;"ECOWAS")), "")</f>
        <v/>
      </c>
      <c r="AI360">
        <v>14</v>
      </c>
      <c r="AJ360" s="9" t="s">
        <v>84</v>
      </c>
      <c r="AK360" s="11" t="s">
        <v>85</v>
      </c>
    </row>
    <row r="361" spans="1:37" hidden="1" x14ac:dyDescent="0.35">
      <c r="A361" t="s">
        <v>13</v>
      </c>
      <c r="B361" t="s">
        <v>104</v>
      </c>
      <c r="C361">
        <v>22</v>
      </c>
      <c r="D361" t="str">
        <f>VLOOKUP(C361,AI:AK,2,0)</f>
        <v>HCD Gender Index - Under-5 mortality rate</v>
      </c>
      <c r="F361">
        <f>VLOOKUP(C361,AI:AK,1,0)</f>
        <v>22</v>
      </c>
      <c r="G361" t="str">
        <f>VLOOKUP(C361,AI:AK,3,0)</f>
        <v># of deaths/1000 live births</v>
      </c>
      <c r="J361" s="17">
        <f t="shared" si="11"/>
        <v>0</v>
      </c>
      <c r="M361" s="18" t="str" cm="1">
        <f t="array" ref="M361">IF(AND(B361&lt;&gt;"", L361&lt;&gt;""), 1 + SUMPRODUCT((B$2:B$593=B361) * (L$2:L$593&gt;L361) * (A$2:A$593&lt;&gt;"ECOWAS")), "")</f>
        <v/>
      </c>
      <c r="AI361">
        <v>14</v>
      </c>
      <c r="AJ361" s="9" t="s">
        <v>84</v>
      </c>
      <c r="AK361" s="11" t="s">
        <v>85</v>
      </c>
    </row>
    <row r="362" spans="1:37" hidden="1" x14ac:dyDescent="0.35">
      <c r="A362" t="s">
        <v>14</v>
      </c>
      <c r="B362" t="s">
        <v>104</v>
      </c>
      <c r="C362">
        <v>22</v>
      </c>
      <c r="D362" t="str">
        <f>VLOOKUP(C362,AI:AK,2,0)</f>
        <v>HCD Gender Index - Under-5 mortality rate</v>
      </c>
      <c r="F362">
        <f>VLOOKUP(C362,AI:AK,1,0)</f>
        <v>22</v>
      </c>
      <c r="G362" t="str">
        <f>VLOOKUP(C362,AI:AK,3,0)</f>
        <v># of deaths/1000 live births</v>
      </c>
      <c r="J362" s="17">
        <f t="shared" si="11"/>
        <v>0</v>
      </c>
      <c r="M362" s="18" t="str" cm="1">
        <f t="array" ref="M362">IF(AND(B362&lt;&gt;"", L362&lt;&gt;""), 1 + SUMPRODUCT((B$2:B$593=B362) * (L$2:L$593&gt;L362) * (A$2:A$593&lt;&gt;"ECOWAS")), "")</f>
        <v/>
      </c>
      <c r="AI362">
        <v>14</v>
      </c>
      <c r="AJ362" s="9" t="s">
        <v>84</v>
      </c>
      <c r="AK362" s="11" t="s">
        <v>85</v>
      </c>
    </row>
    <row r="363" spans="1:37" hidden="1" x14ac:dyDescent="0.35">
      <c r="A363" t="s">
        <v>15</v>
      </c>
      <c r="B363" t="s">
        <v>104</v>
      </c>
      <c r="C363">
        <v>22</v>
      </c>
      <c r="D363" t="str">
        <f>VLOOKUP(C363,AI:AK,2,0)</f>
        <v>HCD Gender Index - Under-5 mortality rate</v>
      </c>
      <c r="F363">
        <f>VLOOKUP(C363,AI:AK,1,0)</f>
        <v>22</v>
      </c>
      <c r="G363" t="str">
        <f>VLOOKUP(C363,AI:AK,3,0)</f>
        <v># of deaths/1000 live births</v>
      </c>
      <c r="J363" s="17">
        <f t="shared" si="11"/>
        <v>0</v>
      </c>
      <c r="M363" s="18" t="str" cm="1">
        <f t="array" ref="M363">IF(AND(B363&lt;&gt;"", L363&lt;&gt;""), 1 + SUMPRODUCT((B$2:B$593=B363) * (L$2:L$593&gt;L363) * (A$2:A$593&lt;&gt;"ECOWAS")), "")</f>
        <v/>
      </c>
      <c r="AI363">
        <v>14</v>
      </c>
      <c r="AJ363" s="9" t="s">
        <v>84</v>
      </c>
      <c r="AK363" s="11" t="s">
        <v>85</v>
      </c>
    </row>
    <row r="364" spans="1:37" hidden="1" x14ac:dyDescent="0.35">
      <c r="A364" t="s">
        <v>16</v>
      </c>
      <c r="B364" t="s">
        <v>104</v>
      </c>
      <c r="C364">
        <v>22</v>
      </c>
      <c r="D364" t="str">
        <f>VLOOKUP(C364,AI:AK,2,0)</f>
        <v>HCD Gender Index - Under-5 mortality rate</v>
      </c>
      <c r="F364">
        <f>VLOOKUP(C364,AI:AK,1,0)</f>
        <v>22</v>
      </c>
      <c r="G364" t="str">
        <f>VLOOKUP(C364,AI:AK,3,0)</f>
        <v># of deaths/1000 live births</v>
      </c>
      <c r="J364" s="17">
        <f t="shared" si="11"/>
        <v>0</v>
      </c>
      <c r="M364" s="18" t="str" cm="1">
        <f t="array" ref="M364">IF(AND(B364&lt;&gt;"", L364&lt;&gt;""), 1 + SUMPRODUCT((B$2:B$593=B364) * (L$2:L$593&gt;L364) * (A$2:A$593&lt;&gt;"ECOWAS")), "")</f>
        <v/>
      </c>
      <c r="AI364">
        <v>14</v>
      </c>
      <c r="AJ364" s="9" t="s">
        <v>84</v>
      </c>
      <c r="AK364" s="11" t="s">
        <v>85</v>
      </c>
    </row>
    <row r="365" spans="1:37" hidden="1" x14ac:dyDescent="0.35">
      <c r="A365" t="s">
        <v>17</v>
      </c>
      <c r="B365" t="s">
        <v>104</v>
      </c>
      <c r="C365">
        <v>22</v>
      </c>
      <c r="D365" t="str">
        <f>VLOOKUP(C365,AI:AK,2,0)</f>
        <v>HCD Gender Index - Under-5 mortality rate</v>
      </c>
      <c r="F365">
        <f>VLOOKUP(C365,AI:AK,1,0)</f>
        <v>22</v>
      </c>
      <c r="G365" t="str">
        <f>VLOOKUP(C365,AI:AK,3,0)</f>
        <v># of deaths/1000 live births</v>
      </c>
      <c r="J365" s="17">
        <f t="shared" si="11"/>
        <v>0</v>
      </c>
      <c r="M365" s="18" t="str" cm="1">
        <f t="array" ref="M365">IF(AND(B365&lt;&gt;"", L365&lt;&gt;""), 1 + SUMPRODUCT((B$2:B$593=B365) * (L$2:L$593&gt;L365) * (A$2:A$593&lt;&gt;"ECOWAS")), "")</f>
        <v/>
      </c>
      <c r="AI365">
        <v>14</v>
      </c>
      <c r="AJ365" s="9" t="s">
        <v>84</v>
      </c>
      <c r="AK365" s="11" t="s">
        <v>85</v>
      </c>
    </row>
    <row r="366" spans="1:37" hidden="1" x14ac:dyDescent="0.35">
      <c r="A366" t="s">
        <v>18</v>
      </c>
      <c r="B366" t="s">
        <v>104</v>
      </c>
      <c r="C366">
        <v>22</v>
      </c>
      <c r="D366" t="str">
        <f>VLOOKUP(C366,AI:AK,2,0)</f>
        <v>HCD Gender Index - Under-5 mortality rate</v>
      </c>
      <c r="F366">
        <f>VLOOKUP(C366,AI:AK,1,0)</f>
        <v>22</v>
      </c>
      <c r="G366" t="str">
        <f>VLOOKUP(C366,AI:AK,3,0)</f>
        <v># of deaths/1000 live births</v>
      </c>
      <c r="J366" s="17">
        <f t="shared" si="11"/>
        <v>0</v>
      </c>
      <c r="M366" s="18" t="str" cm="1">
        <f t="array" ref="M366">IF(AND(B366&lt;&gt;"", L366&lt;&gt;""), 1 + SUMPRODUCT((B$2:B$593=B366) * (L$2:L$593&gt;L366) * (A$2:A$593&lt;&gt;"ECOWAS")), "")</f>
        <v/>
      </c>
      <c r="AI366">
        <v>14</v>
      </c>
      <c r="AJ366" s="9" t="s">
        <v>84</v>
      </c>
      <c r="AK366" s="11" t="s">
        <v>85</v>
      </c>
    </row>
    <row r="367" spans="1:37" hidden="1" x14ac:dyDescent="0.35">
      <c r="A367" t="s">
        <v>19</v>
      </c>
      <c r="B367" t="s">
        <v>104</v>
      </c>
      <c r="C367">
        <v>22</v>
      </c>
      <c r="D367" t="str">
        <f>VLOOKUP(C367,AI:AK,2,0)</f>
        <v>HCD Gender Index - Under-5 mortality rate</v>
      </c>
      <c r="F367">
        <f>VLOOKUP(C367,AI:AK,1,0)</f>
        <v>22</v>
      </c>
      <c r="G367" t="str">
        <f>VLOOKUP(C367,AI:AK,3,0)</f>
        <v># of deaths/1000 live births</v>
      </c>
      <c r="J367" s="17">
        <f t="shared" si="11"/>
        <v>0</v>
      </c>
      <c r="M367" s="18" t="str" cm="1">
        <f t="array" ref="M367">IF(AND(B367&lt;&gt;"", L367&lt;&gt;""), 1 + SUMPRODUCT((B$2:B$593=B367) * (L$2:L$593&gt;L367) * (A$2:A$593&lt;&gt;"ECOWAS")), "")</f>
        <v/>
      </c>
      <c r="AI367">
        <v>14</v>
      </c>
      <c r="AJ367" s="9" t="s">
        <v>84</v>
      </c>
      <c r="AK367" s="11" t="s">
        <v>85</v>
      </c>
    </row>
    <row r="368" spans="1:37" hidden="1" x14ac:dyDescent="0.35">
      <c r="A368" t="s">
        <v>20</v>
      </c>
      <c r="B368" t="s">
        <v>104</v>
      </c>
      <c r="C368">
        <v>22</v>
      </c>
      <c r="D368" t="str">
        <f>VLOOKUP(C368,AI:AK,2,0)</f>
        <v>HCD Gender Index - Under-5 mortality rate</v>
      </c>
      <c r="F368">
        <f>VLOOKUP(C368,AI:AK,1,0)</f>
        <v>22</v>
      </c>
      <c r="G368" t="str">
        <f>VLOOKUP(C368,AI:AK,3,0)</f>
        <v># of deaths/1000 live births</v>
      </c>
      <c r="J368" s="17">
        <f t="shared" si="11"/>
        <v>0</v>
      </c>
      <c r="M368" s="18" t="str" cm="1">
        <f t="array" ref="M368">IF(AND(B368&lt;&gt;"", L368&lt;&gt;""), 1 + SUMPRODUCT((B$2:B$593=B368) * (L$2:L$593&gt;L368) * (A$2:A$593&lt;&gt;"ECOWAS")), "")</f>
        <v/>
      </c>
      <c r="AI368">
        <v>14</v>
      </c>
      <c r="AJ368" s="9" t="s">
        <v>84</v>
      </c>
      <c r="AK368" s="11" t="s">
        <v>85</v>
      </c>
    </row>
    <row r="369" spans="1:37" hidden="1" x14ac:dyDescent="0.35">
      <c r="A369" t="s">
        <v>21</v>
      </c>
      <c r="B369" t="s">
        <v>104</v>
      </c>
      <c r="C369">
        <v>22</v>
      </c>
      <c r="D369" t="str">
        <f>VLOOKUP(C369,AI:AK,2,0)</f>
        <v>HCD Gender Index - Under-5 mortality rate</v>
      </c>
      <c r="F369">
        <f>VLOOKUP(C369,AI:AK,1,0)</f>
        <v>22</v>
      </c>
      <c r="G369" t="str">
        <f>VLOOKUP(C369,AI:AK,3,0)</f>
        <v># of deaths/1000 live births</v>
      </c>
      <c r="J369" s="17">
        <f t="shared" si="11"/>
        <v>0</v>
      </c>
      <c r="M369" s="18" t="str" cm="1">
        <f t="array" ref="M369">IF(AND(B369&lt;&gt;"", L369&lt;&gt;""), 1 + SUMPRODUCT((B$2:B$593=B369) * (L$2:L$593&gt;L369) * (A$2:A$593&lt;&gt;"ECOWAS")), "")</f>
        <v/>
      </c>
      <c r="AI369">
        <v>14</v>
      </c>
      <c r="AJ369" s="9" t="s">
        <v>84</v>
      </c>
      <c r="AK369" s="11" t="s">
        <v>85</v>
      </c>
    </row>
    <row r="370" spans="1:37" hidden="1" x14ac:dyDescent="0.35">
      <c r="A370" t="s">
        <v>6</v>
      </c>
      <c r="B370" t="s">
        <v>105</v>
      </c>
      <c r="C370">
        <v>23</v>
      </c>
      <c r="D370" t="str">
        <f>VLOOKUP(C370,AI:AK,2,0)</f>
        <v>HCD Gender Index - Under-5 stunting rate</v>
      </c>
      <c r="F370">
        <f>VLOOKUP(C370,AI:AK,1,0)</f>
        <v>23</v>
      </c>
      <c r="G370" t="str">
        <f>VLOOKUP(C370,AI:AK,3,0)</f>
        <v>% of children under 5</v>
      </c>
      <c r="J370" s="17">
        <f t="shared" si="11"/>
        <v>0</v>
      </c>
      <c r="M370" s="18" t="str" cm="1">
        <f t="array" ref="M370">IF(AND(B370&lt;&gt;"", L370&lt;&gt;""), 1 + SUMPRODUCT((B$2:B$593=B370) * (L$2:L$593&gt;L370) * (A$2:A$593&lt;&gt;"ECOWAS")), "")</f>
        <v/>
      </c>
      <c r="AI370">
        <v>14</v>
      </c>
      <c r="AJ370" s="9" t="s">
        <v>84</v>
      </c>
      <c r="AK370" s="11" t="s">
        <v>85</v>
      </c>
    </row>
    <row r="371" spans="1:37" hidden="1" x14ac:dyDescent="0.35">
      <c r="A371" t="s">
        <v>7</v>
      </c>
      <c r="B371" t="s">
        <v>105</v>
      </c>
      <c r="C371">
        <v>23</v>
      </c>
      <c r="D371" t="str">
        <f>VLOOKUP(C371,AI:AK,2,0)</f>
        <v>HCD Gender Index - Under-5 stunting rate</v>
      </c>
      <c r="F371">
        <f>VLOOKUP(C371,AI:AK,1,0)</f>
        <v>23</v>
      </c>
      <c r="G371" t="str">
        <f>VLOOKUP(C371,AI:AK,3,0)</f>
        <v>% of children under 5</v>
      </c>
      <c r="J371" s="17">
        <f t="shared" si="11"/>
        <v>0</v>
      </c>
      <c r="M371" s="18" t="str" cm="1">
        <f t="array" ref="M371">IF(AND(B371&lt;&gt;"", L371&lt;&gt;""), 1 + SUMPRODUCT((B$2:B$593=B371) * (L$2:L$593&gt;L371) * (A$2:A$593&lt;&gt;"ECOWAS")), "")</f>
        <v/>
      </c>
      <c r="AI371">
        <v>2</v>
      </c>
      <c r="AJ371" s="9" t="s">
        <v>60</v>
      </c>
      <c r="AK371" s="11" t="s">
        <v>59</v>
      </c>
    </row>
    <row r="372" spans="1:37" hidden="1" x14ac:dyDescent="0.35">
      <c r="A372" t="s">
        <v>8</v>
      </c>
      <c r="B372" t="s">
        <v>105</v>
      </c>
      <c r="C372">
        <v>23</v>
      </c>
      <c r="D372" t="str">
        <f>VLOOKUP(C372,AI:AK,2,0)</f>
        <v>HCD Gender Index - Under-5 stunting rate</v>
      </c>
      <c r="F372">
        <f>VLOOKUP(C372,AI:AK,1,0)</f>
        <v>23</v>
      </c>
      <c r="G372" t="str">
        <f>VLOOKUP(C372,AI:AK,3,0)</f>
        <v>% of children under 5</v>
      </c>
      <c r="J372" s="17">
        <f t="shared" si="11"/>
        <v>0</v>
      </c>
      <c r="M372" s="18" t="str" cm="1">
        <f t="array" ref="M372">IF(AND(B372&lt;&gt;"", L372&lt;&gt;""), 1 + SUMPRODUCT((B$2:B$593=B372) * (L$2:L$593&gt;L372) * (A$2:A$593&lt;&gt;"ECOWAS")), "")</f>
        <v/>
      </c>
      <c r="AI372">
        <v>2</v>
      </c>
      <c r="AJ372" s="9" t="s">
        <v>60</v>
      </c>
      <c r="AK372" s="11" t="s">
        <v>59</v>
      </c>
    </row>
    <row r="373" spans="1:37" hidden="1" x14ac:dyDescent="0.35">
      <c r="A373" t="s">
        <v>9</v>
      </c>
      <c r="B373" t="s">
        <v>105</v>
      </c>
      <c r="C373">
        <v>23</v>
      </c>
      <c r="D373" t="str">
        <f>VLOOKUP(C373,AI:AK,2,0)</f>
        <v>HCD Gender Index - Under-5 stunting rate</v>
      </c>
      <c r="F373">
        <f>VLOOKUP(C373,AI:AK,1,0)</f>
        <v>23</v>
      </c>
      <c r="G373" t="str">
        <f>VLOOKUP(C373,AI:AK,3,0)</f>
        <v>% of children under 5</v>
      </c>
      <c r="J373" s="17">
        <f t="shared" si="11"/>
        <v>0</v>
      </c>
      <c r="M373" s="18" t="str" cm="1">
        <f t="array" ref="M373">IF(AND(B373&lt;&gt;"", L373&lt;&gt;""), 1 + SUMPRODUCT((B$2:B$593=B373) * (L$2:L$593&gt;L373) * (A$2:A$593&lt;&gt;"ECOWAS")), "")</f>
        <v/>
      </c>
      <c r="AI373">
        <v>2</v>
      </c>
      <c r="AJ373" s="9" t="s">
        <v>60</v>
      </c>
      <c r="AK373" s="11" t="s">
        <v>59</v>
      </c>
    </row>
    <row r="374" spans="1:37" hidden="1" x14ac:dyDescent="0.35">
      <c r="A374" t="s">
        <v>10</v>
      </c>
      <c r="B374" t="s">
        <v>105</v>
      </c>
      <c r="C374">
        <v>23</v>
      </c>
      <c r="D374" t="str">
        <f>VLOOKUP(C374,AI:AK,2,0)</f>
        <v>HCD Gender Index - Under-5 stunting rate</v>
      </c>
      <c r="F374">
        <f>VLOOKUP(C374,AI:AK,1,0)</f>
        <v>23</v>
      </c>
      <c r="G374" t="str">
        <f>VLOOKUP(C374,AI:AK,3,0)</f>
        <v>% of children under 5</v>
      </c>
      <c r="J374" s="17">
        <f t="shared" si="11"/>
        <v>0</v>
      </c>
      <c r="M374" s="18" t="str" cm="1">
        <f t="array" ref="M374">IF(AND(B374&lt;&gt;"", L374&lt;&gt;""), 1 + SUMPRODUCT((B$2:B$593=B374) * (L$2:L$593&gt;L374) * (A$2:A$593&lt;&gt;"ECOWAS")), "")</f>
        <v/>
      </c>
      <c r="AI374">
        <v>2</v>
      </c>
      <c r="AJ374" s="9" t="s">
        <v>60</v>
      </c>
      <c r="AK374" s="11" t="s">
        <v>59</v>
      </c>
    </row>
    <row r="375" spans="1:37" hidden="1" x14ac:dyDescent="0.35">
      <c r="A375" t="s">
        <v>11</v>
      </c>
      <c r="B375" t="s">
        <v>105</v>
      </c>
      <c r="C375">
        <v>23</v>
      </c>
      <c r="D375" t="str">
        <f>VLOOKUP(C375,AI:AK,2,0)</f>
        <v>HCD Gender Index - Under-5 stunting rate</v>
      </c>
      <c r="F375">
        <f>VLOOKUP(C375,AI:AK,1,0)</f>
        <v>23</v>
      </c>
      <c r="G375" t="str">
        <f>VLOOKUP(C375,AI:AK,3,0)</f>
        <v>% of children under 5</v>
      </c>
      <c r="J375" s="17">
        <f t="shared" si="11"/>
        <v>0</v>
      </c>
      <c r="M375" s="18" t="str" cm="1">
        <f t="array" ref="M375">IF(AND(B375&lt;&gt;"", L375&lt;&gt;""), 1 + SUMPRODUCT((B$2:B$593=B375) * (L$2:L$593&gt;L375) * (A$2:A$593&lt;&gt;"ECOWAS")), "")</f>
        <v/>
      </c>
      <c r="AI375">
        <v>2</v>
      </c>
      <c r="AJ375" s="9" t="s">
        <v>60</v>
      </c>
      <c r="AK375" s="11" t="s">
        <v>59</v>
      </c>
    </row>
    <row r="376" spans="1:37" hidden="1" x14ac:dyDescent="0.35">
      <c r="A376" t="s">
        <v>12</v>
      </c>
      <c r="B376" t="s">
        <v>105</v>
      </c>
      <c r="C376">
        <v>23</v>
      </c>
      <c r="D376" t="str">
        <f>VLOOKUP(C376,AI:AK,2,0)</f>
        <v>HCD Gender Index - Under-5 stunting rate</v>
      </c>
      <c r="F376">
        <f>VLOOKUP(C376,AI:AK,1,0)</f>
        <v>23</v>
      </c>
      <c r="G376" t="str">
        <f>VLOOKUP(C376,AI:AK,3,0)</f>
        <v>% of children under 5</v>
      </c>
      <c r="J376" s="17">
        <f t="shared" si="11"/>
        <v>0</v>
      </c>
      <c r="M376" s="18" t="str" cm="1">
        <f t="array" ref="M376">IF(AND(B376&lt;&gt;"", L376&lt;&gt;""), 1 + SUMPRODUCT((B$2:B$593=B376) * (L$2:L$593&gt;L376) * (A$2:A$593&lt;&gt;"ECOWAS")), "")</f>
        <v/>
      </c>
      <c r="AI376">
        <v>2</v>
      </c>
      <c r="AJ376" s="9" t="s">
        <v>60</v>
      </c>
      <c r="AK376" s="11" t="s">
        <v>59</v>
      </c>
    </row>
    <row r="377" spans="1:37" hidden="1" x14ac:dyDescent="0.35">
      <c r="A377" t="s">
        <v>13</v>
      </c>
      <c r="B377" t="s">
        <v>105</v>
      </c>
      <c r="C377">
        <v>23</v>
      </c>
      <c r="D377" t="str">
        <f>VLOOKUP(C377,AI:AK,2,0)</f>
        <v>HCD Gender Index - Under-5 stunting rate</v>
      </c>
      <c r="F377">
        <f>VLOOKUP(C377,AI:AK,1,0)</f>
        <v>23</v>
      </c>
      <c r="G377" t="str">
        <f>VLOOKUP(C377,AI:AK,3,0)</f>
        <v>% of children under 5</v>
      </c>
      <c r="J377" s="17">
        <f t="shared" si="11"/>
        <v>0</v>
      </c>
      <c r="M377" s="18" t="str" cm="1">
        <f t="array" ref="M377">IF(AND(B377&lt;&gt;"", L377&lt;&gt;""), 1 + SUMPRODUCT((B$2:B$593=B377) * (L$2:L$593&gt;L377) * (A$2:A$593&lt;&gt;"ECOWAS")), "")</f>
        <v/>
      </c>
      <c r="AI377">
        <v>2</v>
      </c>
      <c r="AJ377" s="9" t="s">
        <v>60</v>
      </c>
      <c r="AK377" s="11" t="s">
        <v>59</v>
      </c>
    </row>
    <row r="378" spans="1:37" hidden="1" x14ac:dyDescent="0.35">
      <c r="A378" t="s">
        <v>14</v>
      </c>
      <c r="B378" t="s">
        <v>105</v>
      </c>
      <c r="C378">
        <v>23</v>
      </c>
      <c r="D378" t="str">
        <f>VLOOKUP(C378,AI:AK,2,0)</f>
        <v>HCD Gender Index - Under-5 stunting rate</v>
      </c>
      <c r="F378">
        <f>VLOOKUP(C378,AI:AK,1,0)</f>
        <v>23</v>
      </c>
      <c r="G378" t="str">
        <f>VLOOKUP(C378,AI:AK,3,0)</f>
        <v>% of children under 5</v>
      </c>
      <c r="J378" s="17">
        <f t="shared" si="11"/>
        <v>0</v>
      </c>
      <c r="M378" s="18" t="str" cm="1">
        <f t="array" ref="M378">IF(AND(B378&lt;&gt;"", L378&lt;&gt;""), 1 + SUMPRODUCT((B$2:B$593=B378) * (L$2:L$593&gt;L378) * (A$2:A$593&lt;&gt;"ECOWAS")), "")</f>
        <v/>
      </c>
      <c r="AI378">
        <v>2</v>
      </c>
      <c r="AJ378" s="9" t="s">
        <v>60</v>
      </c>
      <c r="AK378" s="11" t="s">
        <v>59</v>
      </c>
    </row>
    <row r="379" spans="1:37" hidden="1" x14ac:dyDescent="0.35">
      <c r="A379" t="s">
        <v>15</v>
      </c>
      <c r="B379" t="s">
        <v>105</v>
      </c>
      <c r="C379">
        <v>23</v>
      </c>
      <c r="D379" t="str">
        <f>VLOOKUP(C379,AI:AK,2,0)</f>
        <v>HCD Gender Index - Under-5 stunting rate</v>
      </c>
      <c r="F379">
        <f>VLOOKUP(C379,AI:AK,1,0)</f>
        <v>23</v>
      </c>
      <c r="G379" t="str">
        <f>VLOOKUP(C379,AI:AK,3,0)</f>
        <v>% of children under 5</v>
      </c>
      <c r="J379" s="17">
        <f t="shared" si="11"/>
        <v>0</v>
      </c>
      <c r="M379" s="18" t="str" cm="1">
        <f t="array" ref="M379">IF(AND(B379&lt;&gt;"", L379&lt;&gt;""), 1 + SUMPRODUCT((B$2:B$593=B379) * (L$2:L$593&gt;L379) * (A$2:A$593&lt;&gt;"ECOWAS")), "")</f>
        <v/>
      </c>
      <c r="AI379">
        <v>2</v>
      </c>
      <c r="AJ379" s="9" t="s">
        <v>60</v>
      </c>
      <c r="AK379" s="11" t="s">
        <v>59</v>
      </c>
    </row>
    <row r="380" spans="1:37" hidden="1" x14ac:dyDescent="0.35">
      <c r="A380" t="s">
        <v>16</v>
      </c>
      <c r="B380" t="s">
        <v>105</v>
      </c>
      <c r="C380">
        <v>23</v>
      </c>
      <c r="D380" t="str">
        <f>VLOOKUP(C380,AI:AK,2,0)</f>
        <v>HCD Gender Index - Under-5 stunting rate</v>
      </c>
      <c r="F380">
        <f>VLOOKUP(C380,AI:AK,1,0)</f>
        <v>23</v>
      </c>
      <c r="G380" t="str">
        <f>VLOOKUP(C380,AI:AK,3,0)</f>
        <v>% of children under 5</v>
      </c>
      <c r="J380" s="17">
        <f t="shared" si="11"/>
        <v>0</v>
      </c>
      <c r="M380" s="18" t="str" cm="1">
        <f t="array" ref="M380">IF(AND(B380&lt;&gt;"", L380&lt;&gt;""), 1 + SUMPRODUCT((B$2:B$593=B380) * (L$2:L$593&gt;L380) * (A$2:A$593&lt;&gt;"ECOWAS")), "")</f>
        <v/>
      </c>
      <c r="AI380">
        <v>2</v>
      </c>
      <c r="AJ380" s="9" t="s">
        <v>60</v>
      </c>
      <c r="AK380" s="11" t="s">
        <v>59</v>
      </c>
    </row>
    <row r="381" spans="1:37" hidden="1" x14ac:dyDescent="0.35">
      <c r="A381" t="s">
        <v>17</v>
      </c>
      <c r="B381" t="s">
        <v>105</v>
      </c>
      <c r="C381">
        <v>23</v>
      </c>
      <c r="D381" t="str">
        <f>VLOOKUP(C381,AI:AK,2,0)</f>
        <v>HCD Gender Index - Under-5 stunting rate</v>
      </c>
      <c r="F381">
        <f>VLOOKUP(C381,AI:AK,1,0)</f>
        <v>23</v>
      </c>
      <c r="G381" t="str">
        <f>VLOOKUP(C381,AI:AK,3,0)</f>
        <v>% of children under 5</v>
      </c>
      <c r="J381" s="17">
        <f t="shared" si="11"/>
        <v>0</v>
      </c>
      <c r="M381" s="18" t="str" cm="1">
        <f t="array" ref="M381">IF(AND(B381&lt;&gt;"", L381&lt;&gt;""), 1 + SUMPRODUCT((B$2:B$593=B381) * (L$2:L$593&gt;L381) * (A$2:A$593&lt;&gt;"ECOWAS")), "")</f>
        <v/>
      </c>
      <c r="AI381">
        <v>2</v>
      </c>
      <c r="AJ381" s="9" t="s">
        <v>60</v>
      </c>
      <c r="AK381" s="11" t="s">
        <v>59</v>
      </c>
    </row>
    <row r="382" spans="1:37" hidden="1" x14ac:dyDescent="0.35">
      <c r="A382" t="s">
        <v>18</v>
      </c>
      <c r="B382" t="s">
        <v>105</v>
      </c>
      <c r="C382">
        <v>23</v>
      </c>
      <c r="D382" t="str">
        <f>VLOOKUP(C382,AI:AK,2,0)</f>
        <v>HCD Gender Index - Under-5 stunting rate</v>
      </c>
      <c r="F382">
        <f>VLOOKUP(C382,AI:AK,1,0)</f>
        <v>23</v>
      </c>
      <c r="G382" t="str">
        <f>VLOOKUP(C382,AI:AK,3,0)</f>
        <v>% of children under 5</v>
      </c>
      <c r="J382" s="17">
        <f t="shared" si="11"/>
        <v>0</v>
      </c>
      <c r="M382" s="18" t="str" cm="1">
        <f t="array" ref="M382">IF(AND(B382&lt;&gt;"", L382&lt;&gt;""), 1 + SUMPRODUCT((B$2:B$593=B382) * (L$2:L$593&gt;L382) * (A$2:A$593&lt;&gt;"ECOWAS")), "")</f>
        <v/>
      </c>
      <c r="AI382">
        <v>2</v>
      </c>
      <c r="AJ382" s="9" t="s">
        <v>60</v>
      </c>
      <c r="AK382" s="11" t="s">
        <v>59</v>
      </c>
    </row>
    <row r="383" spans="1:37" hidden="1" x14ac:dyDescent="0.35">
      <c r="A383" t="s">
        <v>19</v>
      </c>
      <c r="B383" t="s">
        <v>105</v>
      </c>
      <c r="C383">
        <v>23</v>
      </c>
      <c r="D383" t="str">
        <f>VLOOKUP(C383,AI:AK,2,0)</f>
        <v>HCD Gender Index - Under-5 stunting rate</v>
      </c>
      <c r="F383">
        <f>VLOOKUP(C383,AI:AK,1,0)</f>
        <v>23</v>
      </c>
      <c r="G383" t="str">
        <f>VLOOKUP(C383,AI:AK,3,0)</f>
        <v>% of children under 5</v>
      </c>
      <c r="J383" s="17">
        <f t="shared" si="11"/>
        <v>0</v>
      </c>
      <c r="M383" s="18" t="str" cm="1">
        <f t="array" ref="M383">IF(AND(B383&lt;&gt;"", L383&lt;&gt;""), 1 + SUMPRODUCT((B$2:B$593=B383) * (L$2:L$593&gt;L383) * (A$2:A$593&lt;&gt;"ECOWAS")), "")</f>
        <v/>
      </c>
      <c r="AI383">
        <v>2</v>
      </c>
      <c r="AJ383" s="9" t="s">
        <v>60</v>
      </c>
      <c r="AK383" s="11" t="s">
        <v>59</v>
      </c>
    </row>
    <row r="384" spans="1:37" hidden="1" x14ac:dyDescent="0.35">
      <c r="A384" t="s">
        <v>20</v>
      </c>
      <c r="B384" t="s">
        <v>105</v>
      </c>
      <c r="C384">
        <v>23</v>
      </c>
      <c r="D384" t="str">
        <f>VLOOKUP(C384,AI:AK,2,0)</f>
        <v>HCD Gender Index - Under-5 stunting rate</v>
      </c>
      <c r="F384">
        <f>VLOOKUP(C384,AI:AK,1,0)</f>
        <v>23</v>
      </c>
      <c r="G384" t="str">
        <f>VLOOKUP(C384,AI:AK,3,0)</f>
        <v>% of children under 5</v>
      </c>
      <c r="J384" s="17">
        <f t="shared" si="11"/>
        <v>0</v>
      </c>
      <c r="M384" s="18" t="str" cm="1">
        <f t="array" ref="M384">IF(AND(B384&lt;&gt;"", L384&lt;&gt;""), 1 + SUMPRODUCT((B$2:B$593=B384) * (L$2:L$593&gt;L384) * (A$2:A$593&lt;&gt;"ECOWAS")), "")</f>
        <v/>
      </c>
      <c r="AI384">
        <v>2</v>
      </c>
      <c r="AJ384" s="9" t="s">
        <v>60</v>
      </c>
      <c r="AK384" s="11" t="s">
        <v>59</v>
      </c>
    </row>
    <row r="385" spans="1:37" hidden="1" x14ac:dyDescent="0.35">
      <c r="A385" t="s">
        <v>21</v>
      </c>
      <c r="B385" t="s">
        <v>105</v>
      </c>
      <c r="C385">
        <v>23</v>
      </c>
      <c r="D385" t="str">
        <f>VLOOKUP(C385,AI:AK,2,0)</f>
        <v>HCD Gender Index - Under-5 stunting rate</v>
      </c>
      <c r="F385">
        <f>VLOOKUP(C385,AI:AK,1,0)</f>
        <v>23</v>
      </c>
      <c r="G385" t="str">
        <f>VLOOKUP(C385,AI:AK,3,0)</f>
        <v>% of children under 5</v>
      </c>
      <c r="J385" s="17">
        <f t="shared" si="11"/>
        <v>0</v>
      </c>
      <c r="M385" s="18" t="str" cm="1">
        <f t="array" ref="M385">IF(AND(B385&lt;&gt;"", L385&lt;&gt;""), 1 + SUMPRODUCT((B$2:B$593=B385) * (L$2:L$593&gt;L385) * (A$2:A$593&lt;&gt;"ECOWAS")), "")</f>
        <v/>
      </c>
      <c r="AI385">
        <v>2</v>
      </c>
      <c r="AJ385" s="9" t="s">
        <v>60</v>
      </c>
      <c r="AK385" s="11" t="s">
        <v>59</v>
      </c>
    </row>
    <row r="386" spans="1:37" hidden="1" x14ac:dyDescent="0.35">
      <c r="A386" t="s">
        <v>6</v>
      </c>
      <c r="B386" t="s">
        <v>106</v>
      </c>
      <c r="C386">
        <v>24</v>
      </c>
      <c r="D386" t="str">
        <f>VLOOKUP(C386,AI:AK,2,0)</f>
        <v>HCD Gender Index - Life expectancy at birth</v>
      </c>
      <c r="F386">
        <f>VLOOKUP(C386,AI:AK,1,0)</f>
        <v>24</v>
      </c>
      <c r="G386" t="str">
        <f>VLOOKUP(C386,AI:AK,3,0)</f>
        <v># years</v>
      </c>
      <c r="J386" s="17">
        <f t="shared" si="11"/>
        <v>0</v>
      </c>
      <c r="M386" s="18" t="str" cm="1">
        <f t="array" ref="M386">IF(AND(B386&lt;&gt;"", L386&lt;&gt;""), 1 + SUMPRODUCT((B$2:B$593=B386) * (L$2:L$593&gt;L386) * (A$2:A$593&lt;&gt;"ECOWAS")), "")</f>
        <v/>
      </c>
      <c r="AI386">
        <v>2</v>
      </c>
      <c r="AJ386" s="9" t="s">
        <v>60</v>
      </c>
      <c r="AK386" s="11" t="s">
        <v>59</v>
      </c>
    </row>
    <row r="387" spans="1:37" hidden="1" x14ac:dyDescent="0.35">
      <c r="A387" t="s">
        <v>7</v>
      </c>
      <c r="B387" t="s">
        <v>106</v>
      </c>
      <c r="C387">
        <v>24</v>
      </c>
      <c r="D387" t="str">
        <f>VLOOKUP(C387,AI:AK,2,0)</f>
        <v>HCD Gender Index - Life expectancy at birth</v>
      </c>
      <c r="F387">
        <f>VLOOKUP(C387,AI:AK,1,0)</f>
        <v>24</v>
      </c>
      <c r="G387" t="str">
        <f>VLOOKUP(C387,AI:AK,3,0)</f>
        <v># years</v>
      </c>
      <c r="J387" s="17">
        <f t="shared" ref="J387:J450" si="12">L387-I387</f>
        <v>0</v>
      </c>
      <c r="M387" s="18" t="str" cm="1">
        <f t="array" ref="M387">IF(AND(B387&lt;&gt;"", L387&lt;&gt;""), 1 + SUMPRODUCT((B$2:B$593=B387) * (L$2:L$593&gt;L387) * (A$2:A$593&lt;&gt;"ECOWAS")), "")</f>
        <v/>
      </c>
      <c r="AI387">
        <v>20</v>
      </c>
      <c r="AJ387" s="9" t="s">
        <v>94</v>
      </c>
      <c r="AK387" s="11" t="s">
        <v>95</v>
      </c>
    </row>
    <row r="388" spans="1:37" hidden="1" x14ac:dyDescent="0.35">
      <c r="A388" t="s">
        <v>8</v>
      </c>
      <c r="B388" t="s">
        <v>106</v>
      </c>
      <c r="C388">
        <v>24</v>
      </c>
      <c r="D388" t="str">
        <f>VLOOKUP(C388,AI:AK,2,0)</f>
        <v>HCD Gender Index - Life expectancy at birth</v>
      </c>
      <c r="F388">
        <f>VLOOKUP(C388,AI:AK,1,0)</f>
        <v>24</v>
      </c>
      <c r="G388" t="str">
        <f>VLOOKUP(C388,AI:AK,3,0)</f>
        <v># years</v>
      </c>
      <c r="J388" s="17">
        <f t="shared" si="12"/>
        <v>0</v>
      </c>
      <c r="M388" s="18" t="str" cm="1">
        <f t="array" ref="M388">IF(AND(B388&lt;&gt;"", L388&lt;&gt;""), 1 + SUMPRODUCT((B$2:B$593=B388) * (L$2:L$593&gt;L388) * (A$2:A$593&lt;&gt;"ECOWAS")), "")</f>
        <v/>
      </c>
      <c r="AI388">
        <v>20</v>
      </c>
      <c r="AJ388" s="9" t="s">
        <v>94</v>
      </c>
      <c r="AK388" s="11" t="s">
        <v>95</v>
      </c>
    </row>
    <row r="389" spans="1:37" hidden="1" x14ac:dyDescent="0.35">
      <c r="A389" t="s">
        <v>9</v>
      </c>
      <c r="B389" t="s">
        <v>106</v>
      </c>
      <c r="C389">
        <v>24</v>
      </c>
      <c r="D389" t="str">
        <f>VLOOKUP(C389,AI:AK,2,0)</f>
        <v>HCD Gender Index - Life expectancy at birth</v>
      </c>
      <c r="F389">
        <f>VLOOKUP(C389,AI:AK,1,0)</f>
        <v>24</v>
      </c>
      <c r="G389" t="str">
        <f>VLOOKUP(C389,AI:AK,3,0)</f>
        <v># years</v>
      </c>
      <c r="J389" s="17">
        <f t="shared" si="12"/>
        <v>0</v>
      </c>
      <c r="M389" s="18" t="str" cm="1">
        <f t="array" ref="M389">IF(AND(B389&lt;&gt;"", L389&lt;&gt;""), 1 + SUMPRODUCT((B$2:B$593=B389) * (L$2:L$593&gt;L389) * (A$2:A$593&lt;&gt;"ECOWAS")), "")</f>
        <v/>
      </c>
      <c r="AI389">
        <v>20</v>
      </c>
      <c r="AJ389" s="9" t="s">
        <v>94</v>
      </c>
      <c r="AK389" s="11" t="s">
        <v>95</v>
      </c>
    </row>
    <row r="390" spans="1:37" hidden="1" x14ac:dyDescent="0.35">
      <c r="A390" t="s">
        <v>10</v>
      </c>
      <c r="B390" t="s">
        <v>106</v>
      </c>
      <c r="C390">
        <v>24</v>
      </c>
      <c r="D390" t="str">
        <f>VLOOKUP(C390,AI:AK,2,0)</f>
        <v>HCD Gender Index - Life expectancy at birth</v>
      </c>
      <c r="F390">
        <f>VLOOKUP(C390,AI:AK,1,0)</f>
        <v>24</v>
      </c>
      <c r="G390" t="str">
        <f>VLOOKUP(C390,AI:AK,3,0)</f>
        <v># years</v>
      </c>
      <c r="J390" s="17">
        <f t="shared" si="12"/>
        <v>0</v>
      </c>
      <c r="M390" s="18" t="str" cm="1">
        <f t="array" ref="M390">IF(AND(B390&lt;&gt;"", L390&lt;&gt;""), 1 + SUMPRODUCT((B$2:B$593=B390) * (L$2:L$593&gt;L390) * (A$2:A$593&lt;&gt;"ECOWAS")), "")</f>
        <v/>
      </c>
      <c r="AI390">
        <v>20</v>
      </c>
      <c r="AJ390" s="9" t="s">
        <v>94</v>
      </c>
      <c r="AK390" s="11" t="s">
        <v>95</v>
      </c>
    </row>
    <row r="391" spans="1:37" hidden="1" x14ac:dyDescent="0.35">
      <c r="A391" t="s">
        <v>11</v>
      </c>
      <c r="B391" t="s">
        <v>106</v>
      </c>
      <c r="C391">
        <v>24</v>
      </c>
      <c r="D391" t="str">
        <f>VLOOKUP(C391,AI:AK,2,0)</f>
        <v>HCD Gender Index - Life expectancy at birth</v>
      </c>
      <c r="F391">
        <f>VLOOKUP(C391,AI:AK,1,0)</f>
        <v>24</v>
      </c>
      <c r="G391" t="str">
        <f>VLOOKUP(C391,AI:AK,3,0)</f>
        <v># years</v>
      </c>
      <c r="J391" s="17">
        <f t="shared" si="12"/>
        <v>0</v>
      </c>
      <c r="M391" s="18" t="str" cm="1">
        <f t="array" ref="M391">IF(AND(B391&lt;&gt;"", L391&lt;&gt;""), 1 + SUMPRODUCT((B$2:B$593=B391) * (L$2:L$593&gt;L391) * (A$2:A$593&lt;&gt;"ECOWAS")), "")</f>
        <v/>
      </c>
      <c r="AI391">
        <v>20</v>
      </c>
      <c r="AJ391" s="9" t="s">
        <v>94</v>
      </c>
      <c r="AK391" s="11" t="s">
        <v>95</v>
      </c>
    </row>
    <row r="392" spans="1:37" hidden="1" x14ac:dyDescent="0.35">
      <c r="A392" t="s">
        <v>12</v>
      </c>
      <c r="B392" t="s">
        <v>106</v>
      </c>
      <c r="C392">
        <v>24</v>
      </c>
      <c r="D392" t="str">
        <f>VLOOKUP(C392,AI:AK,2,0)</f>
        <v>HCD Gender Index - Life expectancy at birth</v>
      </c>
      <c r="F392">
        <f>VLOOKUP(C392,AI:AK,1,0)</f>
        <v>24</v>
      </c>
      <c r="G392" t="str">
        <f>VLOOKUP(C392,AI:AK,3,0)</f>
        <v># years</v>
      </c>
      <c r="J392" s="17">
        <f t="shared" si="12"/>
        <v>0</v>
      </c>
      <c r="M392" s="18" t="str" cm="1">
        <f t="array" ref="M392">IF(AND(B392&lt;&gt;"", L392&lt;&gt;""), 1 + SUMPRODUCT((B$2:B$593=B392) * (L$2:L$593&gt;L392) * (A$2:A$593&lt;&gt;"ECOWAS")), "")</f>
        <v/>
      </c>
      <c r="AI392">
        <v>20</v>
      </c>
      <c r="AJ392" s="9" t="s">
        <v>94</v>
      </c>
      <c r="AK392" s="11" t="s">
        <v>95</v>
      </c>
    </row>
    <row r="393" spans="1:37" hidden="1" x14ac:dyDescent="0.35">
      <c r="A393" t="s">
        <v>13</v>
      </c>
      <c r="B393" t="s">
        <v>106</v>
      </c>
      <c r="C393">
        <v>24</v>
      </c>
      <c r="D393" t="str">
        <f>VLOOKUP(C393,AI:AK,2,0)</f>
        <v>HCD Gender Index - Life expectancy at birth</v>
      </c>
      <c r="F393">
        <f>VLOOKUP(C393,AI:AK,1,0)</f>
        <v>24</v>
      </c>
      <c r="G393" t="str">
        <f>VLOOKUP(C393,AI:AK,3,0)</f>
        <v># years</v>
      </c>
      <c r="J393" s="17">
        <f t="shared" si="12"/>
        <v>0</v>
      </c>
      <c r="M393" s="18" t="str" cm="1">
        <f t="array" ref="M393">IF(AND(B393&lt;&gt;"", L393&lt;&gt;""), 1 + SUMPRODUCT((B$2:B$593=B393) * (L$2:L$593&gt;L393) * (A$2:A$593&lt;&gt;"ECOWAS")), "")</f>
        <v/>
      </c>
      <c r="AI393">
        <v>20</v>
      </c>
      <c r="AJ393" s="9" t="s">
        <v>94</v>
      </c>
      <c r="AK393" s="11" t="s">
        <v>95</v>
      </c>
    </row>
    <row r="394" spans="1:37" hidden="1" x14ac:dyDescent="0.35">
      <c r="A394" t="s">
        <v>14</v>
      </c>
      <c r="B394" t="s">
        <v>106</v>
      </c>
      <c r="C394">
        <v>24</v>
      </c>
      <c r="D394" t="str">
        <f>VLOOKUP(C394,AI:AK,2,0)</f>
        <v>HCD Gender Index - Life expectancy at birth</v>
      </c>
      <c r="F394">
        <f>VLOOKUP(C394,AI:AK,1,0)</f>
        <v>24</v>
      </c>
      <c r="G394" t="str">
        <f>VLOOKUP(C394,AI:AK,3,0)</f>
        <v># years</v>
      </c>
      <c r="J394" s="17">
        <f t="shared" si="12"/>
        <v>0</v>
      </c>
      <c r="M394" s="18" t="str" cm="1">
        <f t="array" ref="M394">IF(AND(B394&lt;&gt;"", L394&lt;&gt;""), 1 + SUMPRODUCT((B$2:B$593=B394) * (L$2:L$593&gt;L394) * (A$2:A$593&lt;&gt;"ECOWAS")), "")</f>
        <v/>
      </c>
      <c r="AI394">
        <v>20</v>
      </c>
      <c r="AJ394" s="9" t="s">
        <v>94</v>
      </c>
      <c r="AK394" s="11" t="s">
        <v>95</v>
      </c>
    </row>
    <row r="395" spans="1:37" hidden="1" x14ac:dyDescent="0.35">
      <c r="A395" t="s">
        <v>15</v>
      </c>
      <c r="B395" t="s">
        <v>106</v>
      </c>
      <c r="C395">
        <v>24</v>
      </c>
      <c r="D395" t="str">
        <f>VLOOKUP(C395,AI:AK,2,0)</f>
        <v>HCD Gender Index - Life expectancy at birth</v>
      </c>
      <c r="F395">
        <f>VLOOKUP(C395,AI:AK,1,0)</f>
        <v>24</v>
      </c>
      <c r="G395" t="str">
        <f>VLOOKUP(C395,AI:AK,3,0)</f>
        <v># years</v>
      </c>
      <c r="J395" s="17">
        <f t="shared" si="12"/>
        <v>0</v>
      </c>
      <c r="M395" s="18" t="str" cm="1">
        <f t="array" ref="M395">IF(AND(B395&lt;&gt;"", L395&lt;&gt;""), 1 + SUMPRODUCT((B$2:B$593=B395) * (L$2:L$593&gt;L395) * (A$2:A$593&lt;&gt;"ECOWAS")), "")</f>
        <v/>
      </c>
      <c r="AI395">
        <v>20</v>
      </c>
      <c r="AJ395" s="9" t="s">
        <v>94</v>
      </c>
      <c r="AK395" s="11" t="s">
        <v>95</v>
      </c>
    </row>
    <row r="396" spans="1:37" hidden="1" x14ac:dyDescent="0.35">
      <c r="A396" t="s">
        <v>16</v>
      </c>
      <c r="B396" t="s">
        <v>106</v>
      </c>
      <c r="C396">
        <v>24</v>
      </c>
      <c r="D396" t="str">
        <f>VLOOKUP(C396,AI:AK,2,0)</f>
        <v>HCD Gender Index - Life expectancy at birth</v>
      </c>
      <c r="F396">
        <f>VLOOKUP(C396,AI:AK,1,0)</f>
        <v>24</v>
      </c>
      <c r="G396" t="str">
        <f>VLOOKUP(C396,AI:AK,3,0)</f>
        <v># years</v>
      </c>
      <c r="J396" s="17">
        <f t="shared" si="12"/>
        <v>0</v>
      </c>
      <c r="M396" s="18" t="str" cm="1">
        <f t="array" ref="M396">IF(AND(B396&lt;&gt;"", L396&lt;&gt;""), 1 + SUMPRODUCT((B$2:B$593=B396) * (L$2:L$593&gt;L396) * (A$2:A$593&lt;&gt;"ECOWAS")), "")</f>
        <v/>
      </c>
      <c r="AI396">
        <v>20</v>
      </c>
      <c r="AJ396" s="9" t="s">
        <v>94</v>
      </c>
      <c r="AK396" s="11" t="s">
        <v>95</v>
      </c>
    </row>
    <row r="397" spans="1:37" hidden="1" x14ac:dyDescent="0.35">
      <c r="A397" t="s">
        <v>17</v>
      </c>
      <c r="B397" t="s">
        <v>106</v>
      </c>
      <c r="C397">
        <v>24</v>
      </c>
      <c r="D397" t="str">
        <f>VLOOKUP(C397,AI:AK,2,0)</f>
        <v>HCD Gender Index - Life expectancy at birth</v>
      </c>
      <c r="F397">
        <f>VLOOKUP(C397,AI:AK,1,0)</f>
        <v>24</v>
      </c>
      <c r="G397" t="str">
        <f>VLOOKUP(C397,AI:AK,3,0)</f>
        <v># years</v>
      </c>
      <c r="J397" s="17">
        <f t="shared" si="12"/>
        <v>0</v>
      </c>
      <c r="M397" s="18" t="str" cm="1">
        <f t="array" ref="M397">IF(AND(B397&lt;&gt;"", L397&lt;&gt;""), 1 + SUMPRODUCT((B$2:B$593=B397) * (L$2:L$593&gt;L397) * (A$2:A$593&lt;&gt;"ECOWAS")), "")</f>
        <v/>
      </c>
      <c r="AI397">
        <v>20</v>
      </c>
      <c r="AJ397" s="9" t="s">
        <v>94</v>
      </c>
      <c r="AK397" s="11" t="s">
        <v>95</v>
      </c>
    </row>
    <row r="398" spans="1:37" hidden="1" x14ac:dyDescent="0.35">
      <c r="A398" t="s">
        <v>18</v>
      </c>
      <c r="B398" t="s">
        <v>106</v>
      </c>
      <c r="C398">
        <v>24</v>
      </c>
      <c r="D398" t="str">
        <f>VLOOKUP(C398,AI:AK,2,0)</f>
        <v>HCD Gender Index - Life expectancy at birth</v>
      </c>
      <c r="F398">
        <f>VLOOKUP(C398,AI:AK,1,0)</f>
        <v>24</v>
      </c>
      <c r="G398" t="str">
        <f>VLOOKUP(C398,AI:AK,3,0)</f>
        <v># years</v>
      </c>
      <c r="J398" s="17">
        <f t="shared" si="12"/>
        <v>0</v>
      </c>
      <c r="M398" s="18" t="str" cm="1">
        <f t="array" ref="M398">IF(AND(B398&lt;&gt;"", L398&lt;&gt;""), 1 + SUMPRODUCT((B$2:B$593=B398) * (L$2:L$593&gt;L398) * (A$2:A$593&lt;&gt;"ECOWAS")), "")</f>
        <v/>
      </c>
      <c r="AI398">
        <v>20</v>
      </c>
      <c r="AJ398" s="9" t="s">
        <v>94</v>
      </c>
      <c r="AK398" s="11" t="s">
        <v>95</v>
      </c>
    </row>
    <row r="399" spans="1:37" hidden="1" x14ac:dyDescent="0.35">
      <c r="A399" t="s">
        <v>19</v>
      </c>
      <c r="B399" t="s">
        <v>106</v>
      </c>
      <c r="C399">
        <v>24</v>
      </c>
      <c r="D399" t="str">
        <f>VLOOKUP(C399,AI:AK,2,0)</f>
        <v>HCD Gender Index - Life expectancy at birth</v>
      </c>
      <c r="F399">
        <f>VLOOKUP(C399,AI:AK,1,0)</f>
        <v>24</v>
      </c>
      <c r="G399" t="str">
        <f>VLOOKUP(C399,AI:AK,3,0)</f>
        <v># years</v>
      </c>
      <c r="J399" s="17">
        <f t="shared" si="12"/>
        <v>0</v>
      </c>
      <c r="M399" s="18" t="str" cm="1">
        <f t="array" ref="M399">IF(AND(B399&lt;&gt;"", L399&lt;&gt;""), 1 + SUMPRODUCT((B$2:B$593=B399) * (L$2:L$593&gt;L399) * (A$2:A$593&lt;&gt;"ECOWAS")), "")</f>
        <v/>
      </c>
      <c r="AI399">
        <v>20</v>
      </c>
      <c r="AJ399" s="9" t="s">
        <v>94</v>
      </c>
      <c r="AK399" s="11" t="s">
        <v>95</v>
      </c>
    </row>
    <row r="400" spans="1:37" hidden="1" x14ac:dyDescent="0.35">
      <c r="A400" t="s">
        <v>20</v>
      </c>
      <c r="B400" t="s">
        <v>106</v>
      </c>
      <c r="C400">
        <v>24</v>
      </c>
      <c r="D400" t="str">
        <f>VLOOKUP(C400,AI:AK,2,0)</f>
        <v>HCD Gender Index - Life expectancy at birth</v>
      </c>
      <c r="F400">
        <f>VLOOKUP(C400,AI:AK,1,0)</f>
        <v>24</v>
      </c>
      <c r="G400" t="str">
        <f>VLOOKUP(C400,AI:AK,3,0)</f>
        <v># years</v>
      </c>
      <c r="J400" s="17">
        <f t="shared" si="12"/>
        <v>0</v>
      </c>
      <c r="M400" s="18" t="str" cm="1">
        <f t="array" ref="M400">IF(AND(B400&lt;&gt;"", L400&lt;&gt;""), 1 + SUMPRODUCT((B$2:B$593=B400) * (L$2:L$593&gt;L400) * (A$2:A$593&lt;&gt;"ECOWAS")), "")</f>
        <v/>
      </c>
      <c r="AI400">
        <v>20</v>
      </c>
      <c r="AJ400" s="9" t="s">
        <v>94</v>
      </c>
      <c r="AK400" s="11" t="s">
        <v>95</v>
      </c>
    </row>
    <row r="401" spans="1:37" hidden="1" x14ac:dyDescent="0.35">
      <c r="A401" t="s">
        <v>21</v>
      </c>
      <c r="B401" t="s">
        <v>106</v>
      </c>
      <c r="C401">
        <v>24</v>
      </c>
      <c r="D401" t="str">
        <f>VLOOKUP(C401,AI:AK,2,0)</f>
        <v>HCD Gender Index - Life expectancy at birth</v>
      </c>
      <c r="F401">
        <f>VLOOKUP(C401,AI:AK,1,0)</f>
        <v>24</v>
      </c>
      <c r="G401" t="str">
        <f>VLOOKUP(C401,AI:AK,3,0)</f>
        <v># years</v>
      </c>
      <c r="J401" s="17">
        <f t="shared" si="12"/>
        <v>0</v>
      </c>
      <c r="M401" s="18" t="str" cm="1">
        <f t="array" ref="M401">IF(AND(B401&lt;&gt;"", L401&lt;&gt;""), 1 + SUMPRODUCT((B$2:B$593=B401) * (L$2:L$593&gt;L401) * (A$2:A$593&lt;&gt;"ECOWAS")), "")</f>
        <v/>
      </c>
      <c r="AI401">
        <v>20</v>
      </c>
      <c r="AJ401" s="9" t="s">
        <v>94</v>
      </c>
      <c r="AK401" s="11" t="s">
        <v>95</v>
      </c>
    </row>
    <row r="402" spans="1:37" hidden="1" x14ac:dyDescent="0.35">
      <c r="A402" t="s">
        <v>6</v>
      </c>
      <c r="B402" t="s">
        <v>107</v>
      </c>
      <c r="C402">
        <v>25</v>
      </c>
      <c r="D402" t="str">
        <f>VLOOKUP(C402,AI:AK,2,0)</f>
        <v>HCD Gender Index - Children out of school</v>
      </c>
      <c r="F402">
        <f>VLOOKUP(C402,AI:AK,1,0)</f>
        <v>25</v>
      </c>
      <c r="G402" t="str">
        <f>VLOOKUP(C402,AI:AK,3,0)</f>
        <v xml:space="preserve">% of primary school age children </v>
      </c>
      <c r="J402" s="17">
        <f t="shared" si="12"/>
        <v>0</v>
      </c>
      <c r="M402" s="18" t="str" cm="1">
        <f t="array" ref="M402">IF(AND(B402&lt;&gt;"", L402&lt;&gt;""), 1 + SUMPRODUCT((B$2:B$593=B402) * (L$2:L$593&gt;L402) * (A$2:A$593&lt;&gt;"ECOWAS")), "")</f>
        <v/>
      </c>
      <c r="AI402">
        <v>20</v>
      </c>
      <c r="AJ402" s="9" t="s">
        <v>94</v>
      </c>
      <c r="AK402" s="11" t="s">
        <v>95</v>
      </c>
    </row>
    <row r="403" spans="1:37" hidden="1" x14ac:dyDescent="0.35">
      <c r="A403" t="s">
        <v>7</v>
      </c>
      <c r="B403" t="s">
        <v>107</v>
      </c>
      <c r="C403">
        <v>25</v>
      </c>
      <c r="D403" t="str">
        <f>VLOOKUP(C403,AI:AK,2,0)</f>
        <v>HCD Gender Index - Children out of school</v>
      </c>
      <c r="F403">
        <f>VLOOKUP(C403,AI:AK,1,0)</f>
        <v>25</v>
      </c>
      <c r="G403" t="str">
        <f>VLOOKUP(C403,AI:AK,3,0)</f>
        <v xml:space="preserve">% of primary school age children </v>
      </c>
      <c r="J403" s="17">
        <f t="shared" si="12"/>
        <v>0</v>
      </c>
      <c r="M403" s="18" t="str" cm="1">
        <f t="array" ref="M403">IF(AND(B403&lt;&gt;"", L403&lt;&gt;""), 1 + SUMPRODUCT((B$2:B$593=B403) * (L$2:L$593&gt;L403) * (A$2:A$593&lt;&gt;"ECOWAS")), "")</f>
        <v/>
      </c>
      <c r="AI403">
        <v>1</v>
      </c>
      <c r="AJ403" s="9" t="s">
        <v>58</v>
      </c>
      <c r="AK403" s="11" t="s">
        <v>59</v>
      </c>
    </row>
    <row r="404" spans="1:37" hidden="1" x14ac:dyDescent="0.35">
      <c r="A404" t="s">
        <v>8</v>
      </c>
      <c r="B404" t="s">
        <v>107</v>
      </c>
      <c r="C404">
        <v>25</v>
      </c>
      <c r="D404" t="str">
        <f>VLOOKUP(C404,AI:AK,2,0)</f>
        <v>HCD Gender Index - Children out of school</v>
      </c>
      <c r="F404">
        <f>VLOOKUP(C404,AI:AK,1,0)</f>
        <v>25</v>
      </c>
      <c r="G404" t="str">
        <f>VLOOKUP(C404,AI:AK,3,0)</f>
        <v xml:space="preserve">% of primary school age children </v>
      </c>
      <c r="J404" s="17">
        <f t="shared" si="12"/>
        <v>0</v>
      </c>
      <c r="M404" s="18" t="str" cm="1">
        <f t="array" ref="M404">IF(AND(B404&lt;&gt;"", L404&lt;&gt;""), 1 + SUMPRODUCT((B$2:B$593=B404) * (L$2:L$593&gt;L404) * (A$2:A$593&lt;&gt;"ECOWAS")), "")</f>
        <v/>
      </c>
      <c r="AI404">
        <v>1</v>
      </c>
      <c r="AJ404" s="9" t="s">
        <v>58</v>
      </c>
      <c r="AK404" s="11" t="s">
        <v>59</v>
      </c>
    </row>
    <row r="405" spans="1:37" hidden="1" x14ac:dyDescent="0.35">
      <c r="A405" t="s">
        <v>9</v>
      </c>
      <c r="B405" t="s">
        <v>107</v>
      </c>
      <c r="C405">
        <v>25</v>
      </c>
      <c r="D405" t="str">
        <f>VLOOKUP(C405,AI:AK,2,0)</f>
        <v>HCD Gender Index - Children out of school</v>
      </c>
      <c r="F405">
        <f>VLOOKUP(C405,AI:AK,1,0)</f>
        <v>25</v>
      </c>
      <c r="G405" t="str">
        <f>VLOOKUP(C405,AI:AK,3,0)</f>
        <v xml:space="preserve">% of primary school age children </v>
      </c>
      <c r="J405" s="17">
        <f t="shared" si="12"/>
        <v>0</v>
      </c>
      <c r="M405" s="18" t="str" cm="1">
        <f t="array" ref="M405">IF(AND(B405&lt;&gt;"", L405&lt;&gt;""), 1 + SUMPRODUCT((B$2:B$593=B405) * (L$2:L$593&gt;L405) * (A$2:A$593&lt;&gt;"ECOWAS")), "")</f>
        <v/>
      </c>
      <c r="AI405">
        <v>1</v>
      </c>
      <c r="AJ405" s="9" t="s">
        <v>58</v>
      </c>
      <c r="AK405" s="11" t="s">
        <v>59</v>
      </c>
    </row>
    <row r="406" spans="1:37" hidden="1" x14ac:dyDescent="0.35">
      <c r="A406" t="s">
        <v>10</v>
      </c>
      <c r="B406" t="s">
        <v>107</v>
      </c>
      <c r="C406">
        <v>25</v>
      </c>
      <c r="D406" t="str">
        <f>VLOOKUP(C406,AI:AK,2,0)</f>
        <v>HCD Gender Index - Children out of school</v>
      </c>
      <c r="F406">
        <f>VLOOKUP(C406,AI:AK,1,0)</f>
        <v>25</v>
      </c>
      <c r="G406" t="str">
        <f>VLOOKUP(C406,AI:AK,3,0)</f>
        <v xml:space="preserve">% of primary school age children </v>
      </c>
      <c r="J406" s="17">
        <f t="shared" si="12"/>
        <v>0</v>
      </c>
      <c r="M406" s="18" t="str" cm="1">
        <f t="array" ref="M406">IF(AND(B406&lt;&gt;"", L406&lt;&gt;""), 1 + SUMPRODUCT((B$2:B$593=B406) * (L$2:L$593&gt;L406) * (A$2:A$593&lt;&gt;"ECOWAS")), "")</f>
        <v/>
      </c>
      <c r="AI406">
        <v>1</v>
      </c>
      <c r="AJ406" s="9" t="s">
        <v>58</v>
      </c>
      <c r="AK406" s="11" t="s">
        <v>59</v>
      </c>
    </row>
    <row r="407" spans="1:37" hidden="1" x14ac:dyDescent="0.35">
      <c r="A407" t="s">
        <v>11</v>
      </c>
      <c r="B407" t="s">
        <v>107</v>
      </c>
      <c r="C407">
        <v>25</v>
      </c>
      <c r="D407" t="str">
        <f>VLOOKUP(C407,AI:AK,2,0)</f>
        <v>HCD Gender Index - Children out of school</v>
      </c>
      <c r="F407">
        <f>VLOOKUP(C407,AI:AK,1,0)</f>
        <v>25</v>
      </c>
      <c r="G407" t="str">
        <f>VLOOKUP(C407,AI:AK,3,0)</f>
        <v xml:space="preserve">% of primary school age children </v>
      </c>
      <c r="J407" s="17">
        <f t="shared" si="12"/>
        <v>0</v>
      </c>
      <c r="M407" s="18" t="str" cm="1">
        <f t="array" ref="M407">IF(AND(B407&lt;&gt;"", L407&lt;&gt;""), 1 + SUMPRODUCT((B$2:B$593=B407) * (L$2:L$593&gt;L407) * (A$2:A$593&lt;&gt;"ECOWAS")), "")</f>
        <v/>
      </c>
      <c r="AI407">
        <v>1</v>
      </c>
      <c r="AJ407" s="9" t="s">
        <v>58</v>
      </c>
      <c r="AK407" s="11" t="s">
        <v>59</v>
      </c>
    </row>
    <row r="408" spans="1:37" hidden="1" x14ac:dyDescent="0.35">
      <c r="A408" t="s">
        <v>12</v>
      </c>
      <c r="B408" t="s">
        <v>107</v>
      </c>
      <c r="C408">
        <v>25</v>
      </c>
      <c r="D408" t="str">
        <f>VLOOKUP(C408,AI:AK,2,0)</f>
        <v>HCD Gender Index - Children out of school</v>
      </c>
      <c r="F408">
        <f>VLOOKUP(C408,AI:AK,1,0)</f>
        <v>25</v>
      </c>
      <c r="G408" t="str">
        <f>VLOOKUP(C408,AI:AK,3,0)</f>
        <v xml:space="preserve">% of primary school age children </v>
      </c>
      <c r="J408" s="17">
        <f t="shared" si="12"/>
        <v>0</v>
      </c>
      <c r="M408" s="18" t="str" cm="1">
        <f t="array" ref="M408">IF(AND(B408&lt;&gt;"", L408&lt;&gt;""), 1 + SUMPRODUCT((B$2:B$593=B408) * (L$2:L$593&gt;L408) * (A$2:A$593&lt;&gt;"ECOWAS")), "")</f>
        <v/>
      </c>
      <c r="AI408">
        <v>1</v>
      </c>
      <c r="AJ408" s="9" t="s">
        <v>58</v>
      </c>
      <c r="AK408" s="11" t="s">
        <v>59</v>
      </c>
    </row>
    <row r="409" spans="1:37" hidden="1" x14ac:dyDescent="0.35">
      <c r="A409" t="s">
        <v>13</v>
      </c>
      <c r="B409" t="s">
        <v>107</v>
      </c>
      <c r="C409">
        <v>25</v>
      </c>
      <c r="D409" t="str">
        <f>VLOOKUP(C409,AI:AK,2,0)</f>
        <v>HCD Gender Index - Children out of school</v>
      </c>
      <c r="F409">
        <f>VLOOKUP(C409,AI:AK,1,0)</f>
        <v>25</v>
      </c>
      <c r="G409" t="str">
        <f>VLOOKUP(C409,AI:AK,3,0)</f>
        <v xml:space="preserve">% of primary school age children </v>
      </c>
      <c r="J409" s="17">
        <f t="shared" si="12"/>
        <v>0</v>
      </c>
      <c r="M409" s="18" t="str" cm="1">
        <f t="array" ref="M409">IF(AND(B409&lt;&gt;"", L409&lt;&gt;""), 1 + SUMPRODUCT((B$2:B$593=B409) * (L$2:L$593&gt;L409) * (A$2:A$593&lt;&gt;"ECOWAS")), "")</f>
        <v/>
      </c>
      <c r="AI409">
        <v>1</v>
      </c>
      <c r="AJ409" s="9" t="s">
        <v>58</v>
      </c>
      <c r="AK409" s="11" t="s">
        <v>59</v>
      </c>
    </row>
    <row r="410" spans="1:37" hidden="1" x14ac:dyDescent="0.35">
      <c r="A410" t="s">
        <v>14</v>
      </c>
      <c r="B410" t="s">
        <v>107</v>
      </c>
      <c r="C410">
        <v>25</v>
      </c>
      <c r="D410" t="str">
        <f>VLOOKUP(C410,AI:AK,2,0)</f>
        <v>HCD Gender Index - Children out of school</v>
      </c>
      <c r="F410">
        <f>VLOOKUP(C410,AI:AK,1,0)</f>
        <v>25</v>
      </c>
      <c r="G410" t="str">
        <f>VLOOKUP(C410,AI:AK,3,0)</f>
        <v xml:space="preserve">% of primary school age children </v>
      </c>
      <c r="J410" s="17">
        <f t="shared" si="12"/>
        <v>0</v>
      </c>
      <c r="M410" s="18" t="str" cm="1">
        <f t="array" ref="M410">IF(AND(B410&lt;&gt;"", L410&lt;&gt;""), 1 + SUMPRODUCT((B$2:B$593=B410) * (L$2:L$593&gt;L410) * (A$2:A$593&lt;&gt;"ECOWAS")), "")</f>
        <v/>
      </c>
      <c r="AI410">
        <v>1</v>
      </c>
      <c r="AJ410" s="9" t="s">
        <v>58</v>
      </c>
      <c r="AK410" s="11" t="s">
        <v>59</v>
      </c>
    </row>
    <row r="411" spans="1:37" hidden="1" x14ac:dyDescent="0.35">
      <c r="A411" t="s">
        <v>15</v>
      </c>
      <c r="B411" t="s">
        <v>107</v>
      </c>
      <c r="C411">
        <v>25</v>
      </c>
      <c r="D411" t="str">
        <f>VLOOKUP(C411,AI:AK,2,0)</f>
        <v>HCD Gender Index - Children out of school</v>
      </c>
      <c r="F411">
        <f>VLOOKUP(C411,AI:AK,1,0)</f>
        <v>25</v>
      </c>
      <c r="G411" t="str">
        <f>VLOOKUP(C411,AI:AK,3,0)</f>
        <v xml:space="preserve">% of primary school age children </v>
      </c>
      <c r="J411" s="17">
        <f t="shared" si="12"/>
        <v>0</v>
      </c>
      <c r="M411" s="18" t="str" cm="1">
        <f t="array" ref="M411">IF(AND(B411&lt;&gt;"", L411&lt;&gt;""), 1 + SUMPRODUCT((B$2:B$593=B411) * (L$2:L$593&gt;L411) * (A$2:A$593&lt;&gt;"ECOWAS")), "")</f>
        <v/>
      </c>
      <c r="AI411">
        <v>1</v>
      </c>
      <c r="AJ411" s="9" t="s">
        <v>58</v>
      </c>
      <c r="AK411" s="11" t="s">
        <v>59</v>
      </c>
    </row>
    <row r="412" spans="1:37" hidden="1" x14ac:dyDescent="0.35">
      <c r="A412" t="s">
        <v>16</v>
      </c>
      <c r="B412" t="s">
        <v>107</v>
      </c>
      <c r="C412">
        <v>25</v>
      </c>
      <c r="D412" t="str">
        <f>VLOOKUP(C412,AI:AK,2,0)</f>
        <v>HCD Gender Index - Children out of school</v>
      </c>
      <c r="F412">
        <f>VLOOKUP(C412,AI:AK,1,0)</f>
        <v>25</v>
      </c>
      <c r="G412" t="str">
        <f>VLOOKUP(C412,AI:AK,3,0)</f>
        <v xml:space="preserve">% of primary school age children </v>
      </c>
      <c r="J412" s="17">
        <f t="shared" si="12"/>
        <v>0</v>
      </c>
      <c r="M412" s="18" t="str" cm="1">
        <f t="array" ref="M412">IF(AND(B412&lt;&gt;"", L412&lt;&gt;""), 1 + SUMPRODUCT((B$2:B$593=B412) * (L$2:L$593&gt;L412) * (A$2:A$593&lt;&gt;"ECOWAS")), "")</f>
        <v/>
      </c>
      <c r="AI412">
        <v>1</v>
      </c>
      <c r="AJ412" s="9" t="s">
        <v>58</v>
      </c>
      <c r="AK412" s="11" t="s">
        <v>59</v>
      </c>
    </row>
    <row r="413" spans="1:37" hidden="1" x14ac:dyDescent="0.35">
      <c r="A413" t="s">
        <v>17</v>
      </c>
      <c r="B413" t="s">
        <v>107</v>
      </c>
      <c r="C413">
        <v>25</v>
      </c>
      <c r="D413" t="str">
        <f>VLOOKUP(C413,AI:AK,2,0)</f>
        <v>HCD Gender Index - Children out of school</v>
      </c>
      <c r="F413">
        <f>VLOOKUP(C413,AI:AK,1,0)</f>
        <v>25</v>
      </c>
      <c r="G413" t="str">
        <f>VLOOKUP(C413,AI:AK,3,0)</f>
        <v xml:space="preserve">% of primary school age children </v>
      </c>
      <c r="J413" s="17">
        <f t="shared" si="12"/>
        <v>0</v>
      </c>
      <c r="M413" s="18" t="str" cm="1">
        <f t="array" ref="M413">IF(AND(B413&lt;&gt;"", L413&lt;&gt;""), 1 + SUMPRODUCT((B$2:B$593=B413) * (L$2:L$593&gt;L413) * (A$2:A$593&lt;&gt;"ECOWAS")), "")</f>
        <v/>
      </c>
      <c r="AI413">
        <v>1</v>
      </c>
      <c r="AJ413" s="9" t="s">
        <v>58</v>
      </c>
      <c r="AK413" s="11" t="s">
        <v>59</v>
      </c>
    </row>
    <row r="414" spans="1:37" hidden="1" x14ac:dyDescent="0.35">
      <c r="A414" t="s">
        <v>18</v>
      </c>
      <c r="B414" t="s">
        <v>107</v>
      </c>
      <c r="C414">
        <v>25</v>
      </c>
      <c r="D414" t="str">
        <f>VLOOKUP(C414,AI:AK,2,0)</f>
        <v>HCD Gender Index - Children out of school</v>
      </c>
      <c r="F414">
        <f>VLOOKUP(C414,AI:AK,1,0)</f>
        <v>25</v>
      </c>
      <c r="G414" t="str">
        <f>VLOOKUP(C414,AI:AK,3,0)</f>
        <v xml:space="preserve">% of primary school age children </v>
      </c>
      <c r="J414" s="17">
        <f t="shared" si="12"/>
        <v>0</v>
      </c>
      <c r="M414" s="18" t="str" cm="1">
        <f t="array" ref="M414">IF(AND(B414&lt;&gt;"", L414&lt;&gt;""), 1 + SUMPRODUCT((B$2:B$593=B414) * (L$2:L$593&gt;L414) * (A$2:A$593&lt;&gt;"ECOWAS")), "")</f>
        <v/>
      </c>
      <c r="AI414">
        <v>1</v>
      </c>
      <c r="AJ414" s="9" t="s">
        <v>58</v>
      </c>
      <c r="AK414" s="11" t="s">
        <v>59</v>
      </c>
    </row>
    <row r="415" spans="1:37" hidden="1" x14ac:dyDescent="0.35">
      <c r="A415" t="s">
        <v>19</v>
      </c>
      <c r="B415" t="s">
        <v>107</v>
      </c>
      <c r="C415">
        <v>25</v>
      </c>
      <c r="D415" t="str">
        <f>VLOOKUP(C415,AI:AK,2,0)</f>
        <v>HCD Gender Index - Children out of school</v>
      </c>
      <c r="F415">
        <f>VLOOKUP(C415,AI:AK,1,0)</f>
        <v>25</v>
      </c>
      <c r="G415" t="str">
        <f>VLOOKUP(C415,AI:AK,3,0)</f>
        <v xml:space="preserve">% of primary school age children </v>
      </c>
      <c r="J415" s="17">
        <f t="shared" si="12"/>
        <v>0</v>
      </c>
      <c r="M415" s="18" t="str" cm="1">
        <f t="array" ref="M415">IF(AND(B415&lt;&gt;"", L415&lt;&gt;""), 1 + SUMPRODUCT((B$2:B$593=B415) * (L$2:L$593&gt;L415) * (A$2:A$593&lt;&gt;"ECOWAS")), "")</f>
        <v/>
      </c>
      <c r="AI415">
        <v>1</v>
      </c>
      <c r="AJ415" s="9" t="s">
        <v>58</v>
      </c>
      <c r="AK415" s="11" t="s">
        <v>59</v>
      </c>
    </row>
    <row r="416" spans="1:37" hidden="1" x14ac:dyDescent="0.35">
      <c r="A416" t="s">
        <v>20</v>
      </c>
      <c r="B416" t="s">
        <v>107</v>
      </c>
      <c r="C416">
        <v>25</v>
      </c>
      <c r="D416" t="str">
        <f>VLOOKUP(C416,AI:AK,2,0)</f>
        <v>HCD Gender Index - Children out of school</v>
      </c>
      <c r="F416">
        <f>VLOOKUP(C416,AI:AK,1,0)</f>
        <v>25</v>
      </c>
      <c r="G416" t="str">
        <f>VLOOKUP(C416,AI:AK,3,0)</f>
        <v xml:space="preserve">% of primary school age children </v>
      </c>
      <c r="J416" s="17">
        <f t="shared" si="12"/>
        <v>0</v>
      </c>
      <c r="M416" s="18" t="str" cm="1">
        <f t="array" ref="M416">IF(AND(B416&lt;&gt;"", L416&lt;&gt;""), 1 + SUMPRODUCT((B$2:B$593=B416) * (L$2:L$593&gt;L416) * (A$2:A$593&lt;&gt;"ECOWAS")), "")</f>
        <v/>
      </c>
      <c r="AI416">
        <v>1</v>
      </c>
      <c r="AJ416" s="9" t="s">
        <v>58</v>
      </c>
      <c r="AK416" s="11" t="s">
        <v>59</v>
      </c>
    </row>
    <row r="417" spans="1:37" hidden="1" x14ac:dyDescent="0.35">
      <c r="A417" t="s">
        <v>21</v>
      </c>
      <c r="B417" t="s">
        <v>107</v>
      </c>
      <c r="C417">
        <v>25</v>
      </c>
      <c r="D417" t="str">
        <f>VLOOKUP(C417,AI:AK,2,0)</f>
        <v>HCD Gender Index - Children out of school</v>
      </c>
      <c r="F417">
        <f>VLOOKUP(C417,AI:AK,1,0)</f>
        <v>25</v>
      </c>
      <c r="G417" t="str">
        <f>VLOOKUP(C417,AI:AK,3,0)</f>
        <v xml:space="preserve">% of primary school age children </v>
      </c>
      <c r="J417" s="17">
        <f t="shared" si="12"/>
        <v>0</v>
      </c>
      <c r="M417" s="18" t="str" cm="1">
        <f t="array" ref="M417">IF(AND(B417&lt;&gt;"", L417&lt;&gt;""), 1 + SUMPRODUCT((B$2:B$593=B417) * (L$2:L$593&gt;L417) * (A$2:A$593&lt;&gt;"ECOWAS")), "")</f>
        <v/>
      </c>
      <c r="AI417">
        <v>1</v>
      </c>
      <c r="AJ417" s="9" t="s">
        <v>58</v>
      </c>
      <c r="AK417" s="11" t="s">
        <v>59</v>
      </c>
    </row>
    <row r="418" spans="1:37" hidden="1" x14ac:dyDescent="0.35">
      <c r="A418" t="s">
        <v>6</v>
      </c>
      <c r="B418" t="s">
        <v>108</v>
      </c>
      <c r="C418">
        <v>26</v>
      </c>
      <c r="D418" t="str">
        <f>VLOOKUP(C418,AI:AK,2,0)</f>
        <v>HCD Gender Index - Mean years of schooling</v>
      </c>
      <c r="F418">
        <f>VLOOKUP(C418,AI:AK,1,0)</f>
        <v>26</v>
      </c>
      <c r="G418" t="str">
        <f>VLOOKUP(C418,AI:AK,3,0)</f>
        <v># years</v>
      </c>
      <c r="J418" s="17">
        <f t="shared" si="12"/>
        <v>0</v>
      </c>
      <c r="M418" s="18" t="str" cm="1">
        <f t="array" ref="M418">IF(AND(B418&lt;&gt;"", L418&lt;&gt;""), 1 + SUMPRODUCT((B$2:B$593=B418) * (L$2:L$593&gt;L418) * (A$2:A$593&lt;&gt;"ECOWAS")), "")</f>
        <v/>
      </c>
      <c r="AI418">
        <v>1</v>
      </c>
      <c r="AJ418" s="9" t="s">
        <v>58</v>
      </c>
      <c r="AK418" s="11" t="s">
        <v>59</v>
      </c>
    </row>
    <row r="419" spans="1:37" hidden="1" x14ac:dyDescent="0.35">
      <c r="A419" t="s">
        <v>7</v>
      </c>
      <c r="B419" t="s">
        <v>108</v>
      </c>
      <c r="C419">
        <v>26</v>
      </c>
      <c r="D419" t="str">
        <f>VLOOKUP(C419,AI:AK,2,0)</f>
        <v>HCD Gender Index - Mean years of schooling</v>
      </c>
      <c r="F419">
        <f>VLOOKUP(C419,AI:AK,1,0)</f>
        <v>26</v>
      </c>
      <c r="G419" t="str">
        <f>VLOOKUP(C419,AI:AK,3,0)</f>
        <v># years</v>
      </c>
      <c r="J419" s="17">
        <f t="shared" si="12"/>
        <v>0</v>
      </c>
      <c r="M419" s="18" t="str" cm="1">
        <f t="array" ref="M419">IF(AND(B419&lt;&gt;"", L419&lt;&gt;""), 1 + SUMPRODUCT((B$2:B$593=B419) * (L$2:L$593&gt;L419) * (A$2:A$593&lt;&gt;"ECOWAS")), "")</f>
        <v/>
      </c>
      <c r="AI419">
        <v>6</v>
      </c>
      <c r="AJ419" s="9" t="s">
        <v>71</v>
      </c>
      <c r="AK419" s="11" t="s">
        <v>72</v>
      </c>
    </row>
    <row r="420" spans="1:37" hidden="1" x14ac:dyDescent="0.35">
      <c r="A420" t="s">
        <v>8</v>
      </c>
      <c r="B420" t="s">
        <v>108</v>
      </c>
      <c r="C420">
        <v>26</v>
      </c>
      <c r="D420" t="str">
        <f>VLOOKUP(C420,AI:AK,2,0)</f>
        <v>HCD Gender Index - Mean years of schooling</v>
      </c>
      <c r="F420">
        <f>VLOOKUP(C420,AI:AK,1,0)</f>
        <v>26</v>
      </c>
      <c r="G420" t="str">
        <f>VLOOKUP(C420,AI:AK,3,0)</f>
        <v># years</v>
      </c>
      <c r="J420" s="17">
        <f t="shared" si="12"/>
        <v>0</v>
      </c>
      <c r="M420" s="18" t="str" cm="1">
        <f t="array" ref="M420">IF(AND(B420&lt;&gt;"", L420&lt;&gt;""), 1 + SUMPRODUCT((B$2:B$593=B420) * (L$2:L$593&gt;L420) * (A$2:A$593&lt;&gt;"ECOWAS")), "")</f>
        <v/>
      </c>
      <c r="AI420">
        <v>6</v>
      </c>
      <c r="AJ420" s="9" t="s">
        <v>71</v>
      </c>
      <c r="AK420" s="11" t="s">
        <v>72</v>
      </c>
    </row>
    <row r="421" spans="1:37" hidden="1" x14ac:dyDescent="0.35">
      <c r="A421" t="s">
        <v>9</v>
      </c>
      <c r="B421" t="s">
        <v>108</v>
      </c>
      <c r="C421">
        <v>26</v>
      </c>
      <c r="D421" t="str">
        <f>VLOOKUP(C421,AI:AK,2,0)</f>
        <v>HCD Gender Index - Mean years of schooling</v>
      </c>
      <c r="F421">
        <f>VLOOKUP(C421,AI:AK,1,0)</f>
        <v>26</v>
      </c>
      <c r="G421" t="str">
        <f>VLOOKUP(C421,AI:AK,3,0)</f>
        <v># years</v>
      </c>
      <c r="J421" s="17">
        <f t="shared" si="12"/>
        <v>0</v>
      </c>
      <c r="M421" s="18" t="str" cm="1">
        <f t="array" ref="M421">IF(AND(B421&lt;&gt;"", L421&lt;&gt;""), 1 + SUMPRODUCT((B$2:B$593=B421) * (L$2:L$593&gt;L421) * (A$2:A$593&lt;&gt;"ECOWAS")), "")</f>
        <v/>
      </c>
      <c r="AI421">
        <v>6</v>
      </c>
      <c r="AJ421" s="9" t="s">
        <v>71</v>
      </c>
      <c r="AK421" s="11" t="s">
        <v>72</v>
      </c>
    </row>
    <row r="422" spans="1:37" hidden="1" x14ac:dyDescent="0.35">
      <c r="A422" t="s">
        <v>10</v>
      </c>
      <c r="B422" t="s">
        <v>108</v>
      </c>
      <c r="C422">
        <v>26</v>
      </c>
      <c r="D422" t="str">
        <f>VLOOKUP(C422,AI:AK,2,0)</f>
        <v>HCD Gender Index - Mean years of schooling</v>
      </c>
      <c r="F422">
        <f>VLOOKUP(C422,AI:AK,1,0)</f>
        <v>26</v>
      </c>
      <c r="G422" t="str">
        <f>VLOOKUP(C422,AI:AK,3,0)</f>
        <v># years</v>
      </c>
      <c r="J422" s="17">
        <f t="shared" si="12"/>
        <v>0</v>
      </c>
      <c r="M422" s="18" t="str" cm="1">
        <f t="array" ref="M422">IF(AND(B422&lt;&gt;"", L422&lt;&gt;""), 1 + SUMPRODUCT((B$2:B$593=B422) * (L$2:L$593&gt;L422) * (A$2:A$593&lt;&gt;"ECOWAS")), "")</f>
        <v/>
      </c>
      <c r="AI422">
        <v>6</v>
      </c>
      <c r="AJ422" s="9" t="s">
        <v>71</v>
      </c>
      <c r="AK422" s="11" t="s">
        <v>72</v>
      </c>
    </row>
    <row r="423" spans="1:37" hidden="1" x14ac:dyDescent="0.35">
      <c r="A423" t="s">
        <v>11</v>
      </c>
      <c r="B423" t="s">
        <v>108</v>
      </c>
      <c r="C423">
        <v>26</v>
      </c>
      <c r="D423" t="str">
        <f>VLOOKUP(C423,AI:AK,2,0)</f>
        <v>HCD Gender Index - Mean years of schooling</v>
      </c>
      <c r="F423">
        <f>VLOOKUP(C423,AI:AK,1,0)</f>
        <v>26</v>
      </c>
      <c r="G423" t="str">
        <f>VLOOKUP(C423,AI:AK,3,0)</f>
        <v># years</v>
      </c>
      <c r="J423" s="17">
        <f t="shared" si="12"/>
        <v>0</v>
      </c>
      <c r="M423" s="18" t="str" cm="1">
        <f t="array" ref="M423">IF(AND(B423&lt;&gt;"", L423&lt;&gt;""), 1 + SUMPRODUCT((B$2:B$593=B423) * (L$2:L$593&gt;L423) * (A$2:A$593&lt;&gt;"ECOWAS")), "")</f>
        <v/>
      </c>
      <c r="AI423">
        <v>6</v>
      </c>
      <c r="AJ423" s="9" t="s">
        <v>71</v>
      </c>
      <c r="AK423" s="11" t="s">
        <v>72</v>
      </c>
    </row>
    <row r="424" spans="1:37" hidden="1" x14ac:dyDescent="0.35">
      <c r="A424" t="s">
        <v>12</v>
      </c>
      <c r="B424" t="s">
        <v>108</v>
      </c>
      <c r="C424">
        <v>26</v>
      </c>
      <c r="D424" t="str">
        <f>VLOOKUP(C424,AI:AK,2,0)</f>
        <v>HCD Gender Index - Mean years of schooling</v>
      </c>
      <c r="F424">
        <f>VLOOKUP(C424,AI:AK,1,0)</f>
        <v>26</v>
      </c>
      <c r="G424" t="str">
        <f>VLOOKUP(C424,AI:AK,3,0)</f>
        <v># years</v>
      </c>
      <c r="J424" s="17">
        <f t="shared" si="12"/>
        <v>0</v>
      </c>
      <c r="M424" s="18" t="str" cm="1">
        <f t="array" ref="M424">IF(AND(B424&lt;&gt;"", L424&lt;&gt;""), 1 + SUMPRODUCT((B$2:B$593=B424) * (L$2:L$593&gt;L424) * (A$2:A$593&lt;&gt;"ECOWAS")), "")</f>
        <v/>
      </c>
      <c r="AI424">
        <v>6</v>
      </c>
      <c r="AJ424" s="9" t="s">
        <v>71</v>
      </c>
      <c r="AK424" s="11" t="s">
        <v>72</v>
      </c>
    </row>
    <row r="425" spans="1:37" hidden="1" x14ac:dyDescent="0.35">
      <c r="A425" t="s">
        <v>13</v>
      </c>
      <c r="B425" t="s">
        <v>108</v>
      </c>
      <c r="C425">
        <v>26</v>
      </c>
      <c r="D425" t="str">
        <f>VLOOKUP(C425,AI:AK,2,0)</f>
        <v>HCD Gender Index - Mean years of schooling</v>
      </c>
      <c r="F425">
        <f>VLOOKUP(C425,AI:AK,1,0)</f>
        <v>26</v>
      </c>
      <c r="G425" t="str">
        <f>VLOOKUP(C425,AI:AK,3,0)</f>
        <v># years</v>
      </c>
      <c r="J425" s="17">
        <f t="shared" si="12"/>
        <v>0</v>
      </c>
      <c r="M425" s="18" t="str" cm="1">
        <f t="array" ref="M425">IF(AND(B425&lt;&gt;"", L425&lt;&gt;""), 1 + SUMPRODUCT((B$2:B$593=B425) * (L$2:L$593&gt;L425) * (A$2:A$593&lt;&gt;"ECOWAS")), "")</f>
        <v/>
      </c>
      <c r="AI425">
        <v>6</v>
      </c>
      <c r="AJ425" s="9" t="s">
        <v>71</v>
      </c>
      <c r="AK425" s="11" t="s">
        <v>72</v>
      </c>
    </row>
    <row r="426" spans="1:37" hidden="1" x14ac:dyDescent="0.35">
      <c r="A426" t="s">
        <v>14</v>
      </c>
      <c r="B426" t="s">
        <v>108</v>
      </c>
      <c r="C426">
        <v>26</v>
      </c>
      <c r="D426" t="str">
        <f>VLOOKUP(C426,AI:AK,2,0)</f>
        <v>HCD Gender Index - Mean years of schooling</v>
      </c>
      <c r="F426">
        <f>VLOOKUP(C426,AI:AK,1,0)</f>
        <v>26</v>
      </c>
      <c r="G426" t="str">
        <f>VLOOKUP(C426,AI:AK,3,0)</f>
        <v># years</v>
      </c>
      <c r="J426" s="17">
        <f t="shared" si="12"/>
        <v>0</v>
      </c>
      <c r="M426" s="18" t="str" cm="1">
        <f t="array" ref="M426">IF(AND(B426&lt;&gt;"", L426&lt;&gt;""), 1 + SUMPRODUCT((B$2:B$593=B426) * (L$2:L$593&gt;L426) * (A$2:A$593&lt;&gt;"ECOWAS")), "")</f>
        <v/>
      </c>
      <c r="AI426">
        <v>6</v>
      </c>
      <c r="AJ426" s="9" t="s">
        <v>71</v>
      </c>
      <c r="AK426" s="11" t="s">
        <v>72</v>
      </c>
    </row>
    <row r="427" spans="1:37" hidden="1" x14ac:dyDescent="0.35">
      <c r="A427" t="s">
        <v>15</v>
      </c>
      <c r="B427" t="s">
        <v>108</v>
      </c>
      <c r="C427">
        <v>26</v>
      </c>
      <c r="D427" t="str">
        <f>VLOOKUP(C427,AI:AK,2,0)</f>
        <v>HCD Gender Index - Mean years of schooling</v>
      </c>
      <c r="F427">
        <f>VLOOKUP(C427,AI:AK,1,0)</f>
        <v>26</v>
      </c>
      <c r="G427" t="str">
        <f>VLOOKUP(C427,AI:AK,3,0)</f>
        <v># years</v>
      </c>
      <c r="J427" s="17">
        <f t="shared" si="12"/>
        <v>0</v>
      </c>
      <c r="M427" s="18" t="str" cm="1">
        <f t="array" ref="M427">IF(AND(B427&lt;&gt;"", L427&lt;&gt;""), 1 + SUMPRODUCT((B$2:B$593=B427) * (L$2:L$593&gt;L427) * (A$2:A$593&lt;&gt;"ECOWAS")), "")</f>
        <v/>
      </c>
      <c r="AI427">
        <v>6</v>
      </c>
      <c r="AJ427" s="9" t="s">
        <v>71</v>
      </c>
      <c r="AK427" s="11" t="s">
        <v>72</v>
      </c>
    </row>
    <row r="428" spans="1:37" hidden="1" x14ac:dyDescent="0.35">
      <c r="A428" t="s">
        <v>16</v>
      </c>
      <c r="B428" t="s">
        <v>108</v>
      </c>
      <c r="C428">
        <v>26</v>
      </c>
      <c r="D428" t="str">
        <f>VLOOKUP(C428,AI:AK,2,0)</f>
        <v>HCD Gender Index - Mean years of schooling</v>
      </c>
      <c r="F428">
        <f>VLOOKUP(C428,AI:AK,1,0)</f>
        <v>26</v>
      </c>
      <c r="G428" t="str">
        <f>VLOOKUP(C428,AI:AK,3,0)</f>
        <v># years</v>
      </c>
      <c r="J428" s="17">
        <f t="shared" si="12"/>
        <v>0</v>
      </c>
      <c r="M428" s="18" t="str" cm="1">
        <f t="array" ref="M428">IF(AND(B428&lt;&gt;"", L428&lt;&gt;""), 1 + SUMPRODUCT((B$2:B$593=B428) * (L$2:L$593&gt;L428) * (A$2:A$593&lt;&gt;"ECOWAS")), "")</f>
        <v/>
      </c>
      <c r="AI428">
        <v>6</v>
      </c>
      <c r="AJ428" s="9" t="s">
        <v>71</v>
      </c>
      <c r="AK428" s="11" t="s">
        <v>72</v>
      </c>
    </row>
    <row r="429" spans="1:37" hidden="1" x14ac:dyDescent="0.35">
      <c r="A429" t="s">
        <v>17</v>
      </c>
      <c r="B429" t="s">
        <v>108</v>
      </c>
      <c r="C429">
        <v>26</v>
      </c>
      <c r="D429" t="str">
        <f>VLOOKUP(C429,AI:AK,2,0)</f>
        <v>HCD Gender Index - Mean years of schooling</v>
      </c>
      <c r="F429">
        <f>VLOOKUP(C429,AI:AK,1,0)</f>
        <v>26</v>
      </c>
      <c r="G429" t="str">
        <f>VLOOKUP(C429,AI:AK,3,0)</f>
        <v># years</v>
      </c>
      <c r="J429" s="17">
        <f t="shared" si="12"/>
        <v>0</v>
      </c>
      <c r="M429" s="18" t="str" cm="1">
        <f t="array" ref="M429">IF(AND(B429&lt;&gt;"", L429&lt;&gt;""), 1 + SUMPRODUCT((B$2:B$593=B429) * (L$2:L$593&gt;L429) * (A$2:A$593&lt;&gt;"ECOWAS")), "")</f>
        <v/>
      </c>
      <c r="AI429">
        <v>6</v>
      </c>
      <c r="AJ429" s="9" t="s">
        <v>71</v>
      </c>
      <c r="AK429" s="11" t="s">
        <v>72</v>
      </c>
    </row>
    <row r="430" spans="1:37" hidden="1" x14ac:dyDescent="0.35">
      <c r="A430" t="s">
        <v>18</v>
      </c>
      <c r="B430" t="s">
        <v>108</v>
      </c>
      <c r="C430">
        <v>26</v>
      </c>
      <c r="D430" t="str">
        <f>VLOOKUP(C430,AI:AK,2,0)</f>
        <v>HCD Gender Index - Mean years of schooling</v>
      </c>
      <c r="F430">
        <f>VLOOKUP(C430,AI:AK,1,0)</f>
        <v>26</v>
      </c>
      <c r="G430" t="str">
        <f>VLOOKUP(C430,AI:AK,3,0)</f>
        <v># years</v>
      </c>
      <c r="J430" s="17">
        <f t="shared" si="12"/>
        <v>0</v>
      </c>
      <c r="M430" s="18" t="str" cm="1">
        <f t="array" ref="M430">IF(AND(B430&lt;&gt;"", L430&lt;&gt;""), 1 + SUMPRODUCT((B$2:B$593=B430) * (L$2:L$593&gt;L430) * (A$2:A$593&lt;&gt;"ECOWAS")), "")</f>
        <v/>
      </c>
      <c r="AI430">
        <v>6</v>
      </c>
      <c r="AJ430" s="9" t="s">
        <v>71</v>
      </c>
      <c r="AK430" s="11" t="s">
        <v>72</v>
      </c>
    </row>
    <row r="431" spans="1:37" hidden="1" x14ac:dyDescent="0.35">
      <c r="A431" t="s">
        <v>19</v>
      </c>
      <c r="B431" t="s">
        <v>108</v>
      </c>
      <c r="C431">
        <v>26</v>
      </c>
      <c r="D431" t="str">
        <f>VLOOKUP(C431,AI:AK,2,0)</f>
        <v>HCD Gender Index - Mean years of schooling</v>
      </c>
      <c r="F431">
        <f>VLOOKUP(C431,AI:AK,1,0)</f>
        <v>26</v>
      </c>
      <c r="G431" t="str">
        <f>VLOOKUP(C431,AI:AK,3,0)</f>
        <v># years</v>
      </c>
      <c r="J431" s="17">
        <f t="shared" si="12"/>
        <v>0</v>
      </c>
      <c r="M431" s="18" t="str" cm="1">
        <f t="array" ref="M431">IF(AND(B431&lt;&gt;"", L431&lt;&gt;""), 1 + SUMPRODUCT((B$2:B$593=B431) * (L$2:L$593&gt;L431) * (A$2:A$593&lt;&gt;"ECOWAS")), "")</f>
        <v/>
      </c>
      <c r="AI431">
        <v>6</v>
      </c>
      <c r="AJ431" s="9" t="s">
        <v>71</v>
      </c>
      <c r="AK431" s="11" t="s">
        <v>72</v>
      </c>
    </row>
    <row r="432" spans="1:37" hidden="1" x14ac:dyDescent="0.35">
      <c r="A432" t="s">
        <v>20</v>
      </c>
      <c r="B432" t="s">
        <v>108</v>
      </c>
      <c r="C432">
        <v>26</v>
      </c>
      <c r="D432" t="str">
        <f>VLOOKUP(C432,AI:AK,2,0)</f>
        <v>HCD Gender Index - Mean years of schooling</v>
      </c>
      <c r="F432">
        <f>VLOOKUP(C432,AI:AK,1,0)</f>
        <v>26</v>
      </c>
      <c r="G432" t="str">
        <f>VLOOKUP(C432,AI:AK,3,0)</f>
        <v># years</v>
      </c>
      <c r="J432" s="17">
        <f t="shared" si="12"/>
        <v>0</v>
      </c>
      <c r="M432" s="18" t="str" cm="1">
        <f t="array" ref="M432">IF(AND(B432&lt;&gt;"", L432&lt;&gt;""), 1 + SUMPRODUCT((B$2:B$593=B432) * (L$2:L$593&gt;L432) * (A$2:A$593&lt;&gt;"ECOWAS")), "")</f>
        <v/>
      </c>
      <c r="AI432">
        <v>6</v>
      </c>
      <c r="AJ432" s="9" t="s">
        <v>71</v>
      </c>
      <c r="AK432" s="11" t="s">
        <v>72</v>
      </c>
    </row>
    <row r="433" spans="1:37" hidden="1" x14ac:dyDescent="0.35">
      <c r="A433" t="s">
        <v>21</v>
      </c>
      <c r="B433" t="s">
        <v>108</v>
      </c>
      <c r="C433">
        <v>26</v>
      </c>
      <c r="D433" t="str">
        <f>VLOOKUP(C433,AI:AK,2,0)</f>
        <v>HCD Gender Index - Mean years of schooling</v>
      </c>
      <c r="F433">
        <f>VLOOKUP(C433,AI:AK,1,0)</f>
        <v>26</v>
      </c>
      <c r="G433" t="str">
        <f>VLOOKUP(C433,AI:AK,3,0)</f>
        <v># years</v>
      </c>
      <c r="J433" s="17">
        <f t="shared" si="12"/>
        <v>0</v>
      </c>
      <c r="M433" s="18" t="str" cm="1">
        <f t="array" ref="M433">IF(AND(B433&lt;&gt;"", L433&lt;&gt;""), 1 + SUMPRODUCT((B$2:B$593=B433) * (L$2:L$593&gt;L433) * (A$2:A$593&lt;&gt;"ECOWAS")), "")</f>
        <v/>
      </c>
      <c r="AI433">
        <v>6</v>
      </c>
      <c r="AJ433" s="9" t="s">
        <v>71</v>
      </c>
      <c r="AK433" s="11" t="s">
        <v>72</v>
      </c>
    </row>
    <row r="434" spans="1:37" hidden="1" x14ac:dyDescent="0.35">
      <c r="A434" t="s">
        <v>6</v>
      </c>
      <c r="B434" t="s">
        <v>109</v>
      </c>
      <c r="C434">
        <v>27</v>
      </c>
      <c r="D434" t="str">
        <f>VLOOKUP(C434,AI:AK,2,0)</f>
        <v>HCD Gender Index - Harmonized test scores</v>
      </c>
      <c r="F434">
        <f>VLOOKUP(C434,AI:AK,1,0)</f>
        <v>27</v>
      </c>
      <c r="G434" t="str">
        <f>VLOOKUP(C434,AI:AK,3,0)</f>
        <v>score out of 625</v>
      </c>
      <c r="J434" s="17">
        <f t="shared" si="12"/>
        <v>0</v>
      </c>
      <c r="M434" s="18" t="str" cm="1">
        <f t="array" ref="M434">IF(AND(B434&lt;&gt;"", L434&lt;&gt;""), 1 + SUMPRODUCT((B$2:B$593=B434) * (L$2:L$593&gt;L434) * (A$2:A$593&lt;&gt;"ECOWAS")), "")</f>
        <v/>
      </c>
      <c r="AI434">
        <v>6</v>
      </c>
      <c r="AJ434" s="9" t="s">
        <v>71</v>
      </c>
      <c r="AK434" s="11" t="s">
        <v>72</v>
      </c>
    </row>
    <row r="435" spans="1:37" hidden="1" x14ac:dyDescent="0.35">
      <c r="A435" t="s">
        <v>7</v>
      </c>
      <c r="B435" t="s">
        <v>109</v>
      </c>
      <c r="C435">
        <v>27</v>
      </c>
      <c r="D435" t="str">
        <f>VLOOKUP(C435,AI:AK,2,0)</f>
        <v>HCD Gender Index - Harmonized test scores</v>
      </c>
      <c r="F435">
        <f>VLOOKUP(C435,AI:AK,1,0)</f>
        <v>27</v>
      </c>
      <c r="G435" t="str">
        <f>VLOOKUP(C435,AI:AK,3,0)</f>
        <v>score out of 625</v>
      </c>
      <c r="J435" s="17">
        <f t="shared" si="12"/>
        <v>0</v>
      </c>
      <c r="M435" s="18" t="str" cm="1">
        <f t="array" ref="M435">IF(AND(B435&lt;&gt;"", L435&lt;&gt;""), 1 + SUMPRODUCT((B$2:B$593=B435) * (L$2:L$593&gt;L435) * (A$2:A$593&lt;&gt;"ECOWAS")), "")</f>
        <v/>
      </c>
      <c r="AI435">
        <v>4</v>
      </c>
      <c r="AJ435" s="9" t="s">
        <v>65</v>
      </c>
      <c r="AK435" s="11" t="s">
        <v>66</v>
      </c>
    </row>
    <row r="436" spans="1:37" hidden="1" x14ac:dyDescent="0.35">
      <c r="A436" t="s">
        <v>8</v>
      </c>
      <c r="B436" t="s">
        <v>109</v>
      </c>
      <c r="C436">
        <v>27</v>
      </c>
      <c r="D436" t="str">
        <f>VLOOKUP(C436,AI:AK,2,0)</f>
        <v>HCD Gender Index - Harmonized test scores</v>
      </c>
      <c r="F436">
        <f>VLOOKUP(C436,AI:AK,1,0)</f>
        <v>27</v>
      </c>
      <c r="G436" t="str">
        <f>VLOOKUP(C436,AI:AK,3,0)</f>
        <v>score out of 625</v>
      </c>
      <c r="J436" s="17">
        <f t="shared" si="12"/>
        <v>0</v>
      </c>
      <c r="M436" s="18" t="str" cm="1">
        <f t="array" ref="M436">IF(AND(B436&lt;&gt;"", L436&lt;&gt;""), 1 + SUMPRODUCT((B$2:B$593=B436) * (L$2:L$593&gt;L436) * (A$2:A$593&lt;&gt;"ECOWAS")), "")</f>
        <v/>
      </c>
      <c r="AI436">
        <v>4</v>
      </c>
      <c r="AJ436" s="9" t="s">
        <v>65</v>
      </c>
      <c r="AK436" s="11" t="s">
        <v>66</v>
      </c>
    </row>
    <row r="437" spans="1:37" hidden="1" x14ac:dyDescent="0.35">
      <c r="A437" t="s">
        <v>9</v>
      </c>
      <c r="B437" t="s">
        <v>109</v>
      </c>
      <c r="C437">
        <v>27</v>
      </c>
      <c r="D437" t="str">
        <f>VLOOKUP(C437,AI:AK,2,0)</f>
        <v>HCD Gender Index - Harmonized test scores</v>
      </c>
      <c r="F437">
        <f>VLOOKUP(C437,AI:AK,1,0)</f>
        <v>27</v>
      </c>
      <c r="G437" t="str">
        <f>VLOOKUP(C437,AI:AK,3,0)</f>
        <v>score out of 625</v>
      </c>
      <c r="J437" s="17">
        <f t="shared" si="12"/>
        <v>0</v>
      </c>
      <c r="M437" s="18" t="str" cm="1">
        <f t="array" ref="M437">IF(AND(B437&lt;&gt;"", L437&lt;&gt;""), 1 + SUMPRODUCT((B$2:B$593=B437) * (L$2:L$593&gt;L437) * (A$2:A$593&lt;&gt;"ECOWAS")), "")</f>
        <v/>
      </c>
      <c r="AI437">
        <v>4</v>
      </c>
      <c r="AJ437" s="9" t="s">
        <v>65</v>
      </c>
      <c r="AK437" s="11" t="s">
        <v>66</v>
      </c>
    </row>
    <row r="438" spans="1:37" hidden="1" x14ac:dyDescent="0.35">
      <c r="A438" t="s">
        <v>10</v>
      </c>
      <c r="B438" t="s">
        <v>109</v>
      </c>
      <c r="C438">
        <v>27</v>
      </c>
      <c r="D438" t="str">
        <f>VLOOKUP(C438,AI:AK,2,0)</f>
        <v>HCD Gender Index - Harmonized test scores</v>
      </c>
      <c r="F438">
        <f>VLOOKUP(C438,AI:AK,1,0)</f>
        <v>27</v>
      </c>
      <c r="G438" t="str">
        <f>VLOOKUP(C438,AI:AK,3,0)</f>
        <v>score out of 625</v>
      </c>
      <c r="J438" s="17">
        <f t="shared" si="12"/>
        <v>0</v>
      </c>
      <c r="M438" s="18" t="str" cm="1">
        <f t="array" ref="M438">IF(AND(B438&lt;&gt;"", L438&lt;&gt;""), 1 + SUMPRODUCT((B$2:B$593=B438) * (L$2:L$593&gt;L438) * (A$2:A$593&lt;&gt;"ECOWAS")), "")</f>
        <v/>
      </c>
      <c r="AI438">
        <v>4</v>
      </c>
      <c r="AJ438" s="9" t="s">
        <v>65</v>
      </c>
      <c r="AK438" s="11" t="s">
        <v>66</v>
      </c>
    </row>
    <row r="439" spans="1:37" hidden="1" x14ac:dyDescent="0.35">
      <c r="A439" t="s">
        <v>11</v>
      </c>
      <c r="B439" t="s">
        <v>109</v>
      </c>
      <c r="C439">
        <v>27</v>
      </c>
      <c r="D439" t="str">
        <f>VLOOKUP(C439,AI:AK,2,0)</f>
        <v>HCD Gender Index - Harmonized test scores</v>
      </c>
      <c r="F439">
        <f>VLOOKUP(C439,AI:AK,1,0)</f>
        <v>27</v>
      </c>
      <c r="G439" t="str">
        <f>VLOOKUP(C439,AI:AK,3,0)</f>
        <v>score out of 625</v>
      </c>
      <c r="J439" s="17">
        <f t="shared" si="12"/>
        <v>0</v>
      </c>
      <c r="M439" s="18" t="str" cm="1">
        <f t="array" ref="M439">IF(AND(B439&lt;&gt;"", L439&lt;&gt;""), 1 + SUMPRODUCT((B$2:B$593=B439) * (L$2:L$593&gt;L439) * (A$2:A$593&lt;&gt;"ECOWAS")), "")</f>
        <v/>
      </c>
      <c r="AI439">
        <v>4</v>
      </c>
      <c r="AJ439" s="9" t="s">
        <v>65</v>
      </c>
      <c r="AK439" s="11" t="s">
        <v>66</v>
      </c>
    </row>
    <row r="440" spans="1:37" hidden="1" x14ac:dyDescent="0.35">
      <c r="A440" t="s">
        <v>12</v>
      </c>
      <c r="B440" t="s">
        <v>109</v>
      </c>
      <c r="C440">
        <v>27</v>
      </c>
      <c r="D440" t="str">
        <f>VLOOKUP(C440,AI:AK,2,0)</f>
        <v>HCD Gender Index - Harmonized test scores</v>
      </c>
      <c r="F440">
        <f>VLOOKUP(C440,AI:AK,1,0)</f>
        <v>27</v>
      </c>
      <c r="G440" t="str">
        <f>VLOOKUP(C440,AI:AK,3,0)</f>
        <v>score out of 625</v>
      </c>
      <c r="J440" s="17">
        <f t="shared" si="12"/>
        <v>0</v>
      </c>
      <c r="M440" s="18" t="str" cm="1">
        <f t="array" ref="M440">IF(AND(B440&lt;&gt;"", L440&lt;&gt;""), 1 + SUMPRODUCT((B$2:B$593=B440) * (L$2:L$593&gt;L440) * (A$2:A$593&lt;&gt;"ECOWAS")), "")</f>
        <v/>
      </c>
      <c r="AI440">
        <v>4</v>
      </c>
      <c r="AJ440" s="9" t="s">
        <v>65</v>
      </c>
      <c r="AK440" s="11" t="s">
        <v>66</v>
      </c>
    </row>
    <row r="441" spans="1:37" hidden="1" x14ac:dyDescent="0.35">
      <c r="A441" t="s">
        <v>13</v>
      </c>
      <c r="B441" t="s">
        <v>109</v>
      </c>
      <c r="C441">
        <v>27</v>
      </c>
      <c r="D441" t="str">
        <f>VLOOKUP(C441,AI:AK,2,0)</f>
        <v>HCD Gender Index - Harmonized test scores</v>
      </c>
      <c r="F441">
        <f>VLOOKUP(C441,AI:AK,1,0)</f>
        <v>27</v>
      </c>
      <c r="G441" t="str">
        <f>VLOOKUP(C441,AI:AK,3,0)</f>
        <v>score out of 625</v>
      </c>
      <c r="J441" s="17">
        <f t="shared" si="12"/>
        <v>0</v>
      </c>
      <c r="M441" s="18" t="str" cm="1">
        <f t="array" ref="M441">IF(AND(B441&lt;&gt;"", L441&lt;&gt;""), 1 + SUMPRODUCT((B$2:B$593=B441) * (L$2:L$593&gt;L441) * (A$2:A$593&lt;&gt;"ECOWAS")), "")</f>
        <v/>
      </c>
      <c r="AI441">
        <v>4</v>
      </c>
      <c r="AJ441" s="9" t="s">
        <v>65</v>
      </c>
      <c r="AK441" s="11" t="s">
        <v>66</v>
      </c>
    </row>
    <row r="442" spans="1:37" hidden="1" x14ac:dyDescent="0.35">
      <c r="A442" t="s">
        <v>14</v>
      </c>
      <c r="B442" t="s">
        <v>109</v>
      </c>
      <c r="C442">
        <v>27</v>
      </c>
      <c r="D442" t="str">
        <f>VLOOKUP(C442,AI:AK,2,0)</f>
        <v>HCD Gender Index - Harmonized test scores</v>
      </c>
      <c r="F442">
        <f>VLOOKUP(C442,AI:AK,1,0)</f>
        <v>27</v>
      </c>
      <c r="G442" t="str">
        <f>VLOOKUP(C442,AI:AK,3,0)</f>
        <v>score out of 625</v>
      </c>
      <c r="J442" s="17">
        <f t="shared" si="12"/>
        <v>0</v>
      </c>
      <c r="M442" s="18" t="str" cm="1">
        <f t="array" ref="M442">IF(AND(B442&lt;&gt;"", L442&lt;&gt;""), 1 + SUMPRODUCT((B$2:B$593=B442) * (L$2:L$593&gt;L442) * (A$2:A$593&lt;&gt;"ECOWAS")), "")</f>
        <v/>
      </c>
      <c r="AI442">
        <v>4</v>
      </c>
      <c r="AJ442" s="9" t="s">
        <v>65</v>
      </c>
      <c r="AK442" s="11" t="s">
        <v>66</v>
      </c>
    </row>
    <row r="443" spans="1:37" hidden="1" x14ac:dyDescent="0.35">
      <c r="A443" t="s">
        <v>15</v>
      </c>
      <c r="B443" t="s">
        <v>109</v>
      </c>
      <c r="C443">
        <v>27</v>
      </c>
      <c r="D443" t="str">
        <f>VLOOKUP(C443,AI:AK,2,0)</f>
        <v>HCD Gender Index - Harmonized test scores</v>
      </c>
      <c r="F443">
        <f>VLOOKUP(C443,AI:AK,1,0)</f>
        <v>27</v>
      </c>
      <c r="G443" t="str">
        <f>VLOOKUP(C443,AI:AK,3,0)</f>
        <v>score out of 625</v>
      </c>
      <c r="J443" s="17">
        <f t="shared" si="12"/>
        <v>0</v>
      </c>
      <c r="M443" s="18" t="str" cm="1">
        <f t="array" ref="M443">IF(AND(B443&lt;&gt;"", L443&lt;&gt;""), 1 + SUMPRODUCT((B$2:B$593=B443) * (L$2:L$593&gt;L443) * (A$2:A$593&lt;&gt;"ECOWAS")), "")</f>
        <v/>
      </c>
      <c r="AI443">
        <v>4</v>
      </c>
      <c r="AJ443" s="9" t="s">
        <v>65</v>
      </c>
      <c r="AK443" s="11" t="s">
        <v>66</v>
      </c>
    </row>
    <row r="444" spans="1:37" hidden="1" x14ac:dyDescent="0.35">
      <c r="A444" t="s">
        <v>16</v>
      </c>
      <c r="B444" t="s">
        <v>109</v>
      </c>
      <c r="C444">
        <v>27</v>
      </c>
      <c r="D444" t="str">
        <f>VLOOKUP(C444,AI:AK,2,0)</f>
        <v>HCD Gender Index - Harmonized test scores</v>
      </c>
      <c r="F444">
        <f>VLOOKUP(C444,AI:AK,1,0)</f>
        <v>27</v>
      </c>
      <c r="G444" t="str">
        <f>VLOOKUP(C444,AI:AK,3,0)</f>
        <v>score out of 625</v>
      </c>
      <c r="J444" s="17">
        <f t="shared" si="12"/>
        <v>0</v>
      </c>
      <c r="M444" s="18" t="str" cm="1">
        <f t="array" ref="M444">IF(AND(B444&lt;&gt;"", L444&lt;&gt;""), 1 + SUMPRODUCT((B$2:B$593=B444) * (L$2:L$593&gt;L444) * (A$2:A$593&lt;&gt;"ECOWAS")), "")</f>
        <v/>
      </c>
      <c r="AI444">
        <v>4</v>
      </c>
      <c r="AJ444" s="9" t="s">
        <v>65</v>
      </c>
      <c r="AK444" s="11" t="s">
        <v>66</v>
      </c>
    </row>
    <row r="445" spans="1:37" hidden="1" x14ac:dyDescent="0.35">
      <c r="A445" t="s">
        <v>17</v>
      </c>
      <c r="B445" t="s">
        <v>109</v>
      </c>
      <c r="C445">
        <v>27</v>
      </c>
      <c r="D445" t="str">
        <f>VLOOKUP(C445,AI:AK,2,0)</f>
        <v>HCD Gender Index - Harmonized test scores</v>
      </c>
      <c r="F445">
        <f>VLOOKUP(C445,AI:AK,1,0)</f>
        <v>27</v>
      </c>
      <c r="G445" t="str">
        <f>VLOOKUP(C445,AI:AK,3,0)</f>
        <v>score out of 625</v>
      </c>
      <c r="J445" s="17">
        <f t="shared" si="12"/>
        <v>0</v>
      </c>
      <c r="M445" s="18" t="str" cm="1">
        <f t="array" ref="M445">IF(AND(B445&lt;&gt;"", L445&lt;&gt;""), 1 + SUMPRODUCT((B$2:B$593=B445) * (L$2:L$593&gt;L445) * (A$2:A$593&lt;&gt;"ECOWAS")), "")</f>
        <v/>
      </c>
      <c r="AI445">
        <v>4</v>
      </c>
      <c r="AJ445" s="9" t="s">
        <v>65</v>
      </c>
      <c r="AK445" s="11" t="s">
        <v>66</v>
      </c>
    </row>
    <row r="446" spans="1:37" hidden="1" x14ac:dyDescent="0.35">
      <c r="A446" t="s">
        <v>18</v>
      </c>
      <c r="B446" t="s">
        <v>109</v>
      </c>
      <c r="C446">
        <v>27</v>
      </c>
      <c r="D446" t="str">
        <f>VLOOKUP(C446,AI:AK,2,0)</f>
        <v>HCD Gender Index - Harmonized test scores</v>
      </c>
      <c r="F446">
        <f>VLOOKUP(C446,AI:AK,1,0)</f>
        <v>27</v>
      </c>
      <c r="G446" t="str">
        <f>VLOOKUP(C446,AI:AK,3,0)</f>
        <v>score out of 625</v>
      </c>
      <c r="J446" s="17">
        <f t="shared" si="12"/>
        <v>0</v>
      </c>
      <c r="M446" s="18" t="str" cm="1">
        <f t="array" ref="M446">IF(AND(B446&lt;&gt;"", L446&lt;&gt;""), 1 + SUMPRODUCT((B$2:B$593=B446) * (L$2:L$593&gt;L446) * (A$2:A$593&lt;&gt;"ECOWAS")), "")</f>
        <v/>
      </c>
      <c r="AI446">
        <v>4</v>
      </c>
      <c r="AJ446" s="9" t="s">
        <v>65</v>
      </c>
      <c r="AK446" s="11" t="s">
        <v>66</v>
      </c>
    </row>
    <row r="447" spans="1:37" hidden="1" x14ac:dyDescent="0.35">
      <c r="A447" t="s">
        <v>19</v>
      </c>
      <c r="B447" t="s">
        <v>109</v>
      </c>
      <c r="C447">
        <v>27</v>
      </c>
      <c r="D447" t="str">
        <f>VLOOKUP(C447,AI:AK,2,0)</f>
        <v>HCD Gender Index - Harmonized test scores</v>
      </c>
      <c r="F447">
        <f>VLOOKUP(C447,AI:AK,1,0)</f>
        <v>27</v>
      </c>
      <c r="G447" t="str">
        <f>VLOOKUP(C447,AI:AK,3,0)</f>
        <v>score out of 625</v>
      </c>
      <c r="J447" s="17">
        <f t="shared" si="12"/>
        <v>0</v>
      </c>
      <c r="M447" s="18" t="str" cm="1">
        <f t="array" ref="M447">IF(AND(B447&lt;&gt;"", L447&lt;&gt;""), 1 + SUMPRODUCT((B$2:B$593=B447) * (L$2:L$593&gt;L447) * (A$2:A$593&lt;&gt;"ECOWAS")), "")</f>
        <v/>
      </c>
      <c r="AI447">
        <v>4</v>
      </c>
      <c r="AJ447" s="9" t="s">
        <v>65</v>
      </c>
      <c r="AK447" s="11" t="s">
        <v>66</v>
      </c>
    </row>
    <row r="448" spans="1:37" hidden="1" x14ac:dyDescent="0.35">
      <c r="A448" t="s">
        <v>20</v>
      </c>
      <c r="B448" t="s">
        <v>109</v>
      </c>
      <c r="C448">
        <v>27</v>
      </c>
      <c r="D448" t="str">
        <f>VLOOKUP(C448,AI:AK,2,0)</f>
        <v>HCD Gender Index - Harmonized test scores</v>
      </c>
      <c r="F448">
        <f>VLOOKUP(C448,AI:AK,1,0)</f>
        <v>27</v>
      </c>
      <c r="G448" t="str">
        <f>VLOOKUP(C448,AI:AK,3,0)</f>
        <v>score out of 625</v>
      </c>
      <c r="J448" s="17">
        <f t="shared" si="12"/>
        <v>0</v>
      </c>
      <c r="M448" s="18" t="str" cm="1">
        <f t="array" ref="M448">IF(AND(B448&lt;&gt;"", L448&lt;&gt;""), 1 + SUMPRODUCT((B$2:B$593=B448) * (L$2:L$593&gt;L448) * (A$2:A$593&lt;&gt;"ECOWAS")), "")</f>
        <v/>
      </c>
      <c r="AI448">
        <v>4</v>
      </c>
      <c r="AJ448" s="9" t="s">
        <v>65</v>
      </c>
      <c r="AK448" s="11" t="s">
        <v>66</v>
      </c>
    </row>
    <row r="449" spans="1:37" hidden="1" x14ac:dyDescent="0.35">
      <c r="A449" t="s">
        <v>21</v>
      </c>
      <c r="B449" t="s">
        <v>109</v>
      </c>
      <c r="C449">
        <v>27</v>
      </c>
      <c r="D449" t="str">
        <f>VLOOKUP(C449,AI:AK,2,0)</f>
        <v>HCD Gender Index - Harmonized test scores</v>
      </c>
      <c r="F449">
        <f>VLOOKUP(C449,AI:AK,1,0)</f>
        <v>27</v>
      </c>
      <c r="G449" t="str">
        <f>VLOOKUP(C449,AI:AK,3,0)</f>
        <v>score out of 625</v>
      </c>
      <c r="J449" s="17">
        <f t="shared" si="12"/>
        <v>0</v>
      </c>
      <c r="M449" s="18" t="str" cm="1">
        <f t="array" ref="M449">IF(AND(B449&lt;&gt;"", L449&lt;&gt;""), 1 + SUMPRODUCT((B$2:B$593=B449) * (L$2:L$593&gt;L449) * (A$2:A$593&lt;&gt;"ECOWAS")), "")</f>
        <v/>
      </c>
      <c r="AI449">
        <v>4</v>
      </c>
      <c r="AJ449" s="9" t="s">
        <v>65</v>
      </c>
      <c r="AK449" s="11" t="s">
        <v>66</v>
      </c>
    </row>
    <row r="450" spans="1:37" hidden="1" x14ac:dyDescent="0.35">
      <c r="A450" t="s">
        <v>6</v>
      </c>
      <c r="B450" t="s">
        <v>110</v>
      </c>
      <c r="C450">
        <v>28</v>
      </c>
      <c r="D450" t="str">
        <f>VLOOKUP(C450,AI:AK,2,0)</f>
        <v>HCD Gender Index - Youth NEET</v>
      </c>
      <c r="F450">
        <f>VLOOKUP(C450,AI:AK,1,0)</f>
        <v>28</v>
      </c>
      <c r="G450" t="str">
        <f>VLOOKUP(C450,AI:AK,3,0)</f>
        <v>% of youth not employed, in education or in training</v>
      </c>
      <c r="J450" s="17">
        <f t="shared" si="12"/>
        <v>0</v>
      </c>
      <c r="M450" s="18" t="str" cm="1">
        <f t="array" ref="M450">IF(AND(B450&lt;&gt;"", L450&lt;&gt;""), 1 + SUMPRODUCT((B$2:B$593=B450) * (L$2:L$593&gt;L450) * (A$2:A$593&lt;&gt;"ECOWAS")), "")</f>
        <v/>
      </c>
      <c r="AI450">
        <v>4</v>
      </c>
      <c r="AJ450" s="9" t="s">
        <v>65</v>
      </c>
      <c r="AK450" s="11" t="s">
        <v>66</v>
      </c>
    </row>
    <row r="451" spans="1:37" hidden="1" x14ac:dyDescent="0.35">
      <c r="A451" t="s">
        <v>7</v>
      </c>
      <c r="B451" t="s">
        <v>110</v>
      </c>
      <c r="C451">
        <v>28</v>
      </c>
      <c r="D451" t="str">
        <f>VLOOKUP(C451,AI:AK,2,0)</f>
        <v>HCD Gender Index - Youth NEET</v>
      </c>
      <c r="F451">
        <f>VLOOKUP(C451,AI:AK,1,0)</f>
        <v>28</v>
      </c>
      <c r="G451" t="str">
        <f>VLOOKUP(C451,AI:AK,3,0)</f>
        <v>% of youth not employed, in education or in training</v>
      </c>
      <c r="J451" s="17">
        <f t="shared" ref="J451:J514" si="13">L451-I451</f>
        <v>0</v>
      </c>
      <c r="M451" s="18" t="str" cm="1">
        <f t="array" ref="M451">IF(AND(B451&lt;&gt;"", L451&lt;&gt;""), 1 + SUMPRODUCT((B$2:B$593=B451) * (L$2:L$593&gt;L451) * (A$2:A$593&lt;&gt;"ECOWAS")), "")</f>
        <v/>
      </c>
      <c r="AI451">
        <v>13</v>
      </c>
      <c r="AJ451" s="9" t="s">
        <v>83</v>
      </c>
      <c r="AK451" s="11" t="s">
        <v>72</v>
      </c>
    </row>
    <row r="452" spans="1:37" hidden="1" x14ac:dyDescent="0.35">
      <c r="A452" t="s">
        <v>8</v>
      </c>
      <c r="B452" t="s">
        <v>110</v>
      </c>
      <c r="C452">
        <v>28</v>
      </c>
      <c r="D452" t="str">
        <f>VLOOKUP(C452,AI:AK,2,0)</f>
        <v>HCD Gender Index - Youth NEET</v>
      </c>
      <c r="F452">
        <f>VLOOKUP(C452,AI:AK,1,0)</f>
        <v>28</v>
      </c>
      <c r="G452" t="str">
        <f>VLOOKUP(C452,AI:AK,3,0)</f>
        <v>% of youth not employed, in education or in training</v>
      </c>
      <c r="J452" s="17">
        <f t="shared" si="13"/>
        <v>0</v>
      </c>
      <c r="M452" s="18" t="str" cm="1">
        <f t="array" ref="M452">IF(AND(B452&lt;&gt;"", L452&lt;&gt;""), 1 + SUMPRODUCT((B$2:B$593=B452) * (L$2:L$593&gt;L452) * (A$2:A$593&lt;&gt;"ECOWAS")), "")</f>
        <v/>
      </c>
      <c r="AI452">
        <v>13</v>
      </c>
      <c r="AJ452" s="9" t="s">
        <v>83</v>
      </c>
      <c r="AK452" s="11" t="s">
        <v>72</v>
      </c>
    </row>
    <row r="453" spans="1:37" hidden="1" x14ac:dyDescent="0.35">
      <c r="A453" t="s">
        <v>9</v>
      </c>
      <c r="B453" t="s">
        <v>110</v>
      </c>
      <c r="C453">
        <v>28</v>
      </c>
      <c r="D453" t="str">
        <f>VLOOKUP(C453,AI:AK,2,0)</f>
        <v>HCD Gender Index - Youth NEET</v>
      </c>
      <c r="F453">
        <f>VLOOKUP(C453,AI:AK,1,0)</f>
        <v>28</v>
      </c>
      <c r="G453" t="str">
        <f>VLOOKUP(C453,AI:AK,3,0)</f>
        <v>% of youth not employed, in education or in training</v>
      </c>
      <c r="J453" s="17">
        <f t="shared" si="13"/>
        <v>0</v>
      </c>
      <c r="M453" s="18" t="str" cm="1">
        <f t="array" ref="M453">IF(AND(B453&lt;&gt;"", L453&lt;&gt;""), 1 + SUMPRODUCT((B$2:B$593=B453) * (L$2:L$593&gt;L453) * (A$2:A$593&lt;&gt;"ECOWAS")), "")</f>
        <v/>
      </c>
      <c r="AI453">
        <v>13</v>
      </c>
      <c r="AJ453" s="9" t="s">
        <v>83</v>
      </c>
      <c r="AK453" s="11" t="s">
        <v>72</v>
      </c>
    </row>
    <row r="454" spans="1:37" hidden="1" x14ac:dyDescent="0.35">
      <c r="A454" t="s">
        <v>10</v>
      </c>
      <c r="B454" t="s">
        <v>110</v>
      </c>
      <c r="C454">
        <v>28</v>
      </c>
      <c r="D454" t="str">
        <f>VLOOKUP(C454,AI:AK,2,0)</f>
        <v>HCD Gender Index - Youth NEET</v>
      </c>
      <c r="F454">
        <f>VLOOKUP(C454,AI:AK,1,0)</f>
        <v>28</v>
      </c>
      <c r="G454" t="str">
        <f>VLOOKUP(C454,AI:AK,3,0)</f>
        <v>% of youth not employed, in education or in training</v>
      </c>
      <c r="J454" s="17">
        <f t="shared" si="13"/>
        <v>0</v>
      </c>
      <c r="M454" s="18" t="str" cm="1">
        <f t="array" ref="M454">IF(AND(B454&lt;&gt;"", L454&lt;&gt;""), 1 + SUMPRODUCT((B$2:B$593=B454) * (L$2:L$593&gt;L454) * (A$2:A$593&lt;&gt;"ECOWAS")), "")</f>
        <v/>
      </c>
      <c r="AI454">
        <v>13</v>
      </c>
      <c r="AJ454" s="9" t="s">
        <v>83</v>
      </c>
      <c r="AK454" s="11" t="s">
        <v>72</v>
      </c>
    </row>
    <row r="455" spans="1:37" hidden="1" x14ac:dyDescent="0.35">
      <c r="A455" t="s">
        <v>11</v>
      </c>
      <c r="B455" t="s">
        <v>110</v>
      </c>
      <c r="C455">
        <v>28</v>
      </c>
      <c r="D455" t="str">
        <f>VLOOKUP(C455,AI:AK,2,0)</f>
        <v>HCD Gender Index - Youth NEET</v>
      </c>
      <c r="F455">
        <f>VLOOKUP(C455,AI:AK,1,0)</f>
        <v>28</v>
      </c>
      <c r="G455" t="str">
        <f>VLOOKUP(C455,AI:AK,3,0)</f>
        <v>% of youth not employed, in education or in training</v>
      </c>
      <c r="J455" s="17">
        <f t="shared" si="13"/>
        <v>0</v>
      </c>
      <c r="M455" s="18" t="str" cm="1">
        <f t="array" ref="M455">IF(AND(B455&lt;&gt;"", L455&lt;&gt;""), 1 + SUMPRODUCT((B$2:B$593=B455) * (L$2:L$593&gt;L455) * (A$2:A$593&lt;&gt;"ECOWAS")), "")</f>
        <v/>
      </c>
      <c r="AI455">
        <v>13</v>
      </c>
      <c r="AJ455" s="9" t="s">
        <v>83</v>
      </c>
      <c r="AK455" s="11" t="s">
        <v>72</v>
      </c>
    </row>
    <row r="456" spans="1:37" hidden="1" x14ac:dyDescent="0.35">
      <c r="A456" t="s">
        <v>12</v>
      </c>
      <c r="B456" t="s">
        <v>110</v>
      </c>
      <c r="C456">
        <v>28</v>
      </c>
      <c r="D456" t="str">
        <f>VLOOKUP(C456,AI:AK,2,0)</f>
        <v>HCD Gender Index - Youth NEET</v>
      </c>
      <c r="F456">
        <f>VLOOKUP(C456,AI:AK,1,0)</f>
        <v>28</v>
      </c>
      <c r="G456" t="str">
        <f>VLOOKUP(C456,AI:AK,3,0)</f>
        <v>% of youth not employed, in education or in training</v>
      </c>
      <c r="J456" s="17">
        <f t="shared" si="13"/>
        <v>0</v>
      </c>
      <c r="M456" s="18" t="str" cm="1">
        <f t="array" ref="M456">IF(AND(B456&lt;&gt;"", L456&lt;&gt;""), 1 + SUMPRODUCT((B$2:B$593=B456) * (L$2:L$593&gt;L456) * (A$2:A$593&lt;&gt;"ECOWAS")), "")</f>
        <v/>
      </c>
      <c r="AI456">
        <v>13</v>
      </c>
      <c r="AJ456" s="9" t="s">
        <v>83</v>
      </c>
      <c r="AK456" s="11" t="s">
        <v>72</v>
      </c>
    </row>
    <row r="457" spans="1:37" hidden="1" x14ac:dyDescent="0.35">
      <c r="A457" t="s">
        <v>13</v>
      </c>
      <c r="B457" t="s">
        <v>110</v>
      </c>
      <c r="C457">
        <v>28</v>
      </c>
      <c r="D457" t="str">
        <f>VLOOKUP(C457,AI:AK,2,0)</f>
        <v>HCD Gender Index - Youth NEET</v>
      </c>
      <c r="F457">
        <f>VLOOKUP(C457,AI:AK,1,0)</f>
        <v>28</v>
      </c>
      <c r="G457" t="str">
        <f>VLOOKUP(C457,AI:AK,3,0)</f>
        <v>% of youth not employed, in education or in training</v>
      </c>
      <c r="J457" s="17">
        <f t="shared" si="13"/>
        <v>0</v>
      </c>
      <c r="M457" s="18" t="str" cm="1">
        <f t="array" ref="M457">IF(AND(B457&lt;&gt;"", L457&lt;&gt;""), 1 + SUMPRODUCT((B$2:B$593=B457) * (L$2:L$593&gt;L457) * (A$2:A$593&lt;&gt;"ECOWAS")), "")</f>
        <v/>
      </c>
      <c r="AI457">
        <v>13</v>
      </c>
      <c r="AJ457" s="9" t="s">
        <v>83</v>
      </c>
      <c r="AK457" s="11" t="s">
        <v>72</v>
      </c>
    </row>
    <row r="458" spans="1:37" hidden="1" x14ac:dyDescent="0.35">
      <c r="A458" t="s">
        <v>14</v>
      </c>
      <c r="B458" t="s">
        <v>110</v>
      </c>
      <c r="C458">
        <v>28</v>
      </c>
      <c r="D458" t="str">
        <f>VLOOKUP(C458,AI:AK,2,0)</f>
        <v>HCD Gender Index - Youth NEET</v>
      </c>
      <c r="F458">
        <f>VLOOKUP(C458,AI:AK,1,0)</f>
        <v>28</v>
      </c>
      <c r="G458" t="str">
        <f>VLOOKUP(C458,AI:AK,3,0)</f>
        <v>% of youth not employed, in education or in training</v>
      </c>
      <c r="J458" s="17">
        <f t="shared" si="13"/>
        <v>0</v>
      </c>
      <c r="M458" s="18" t="str" cm="1">
        <f t="array" ref="M458">IF(AND(B458&lt;&gt;"", L458&lt;&gt;""), 1 + SUMPRODUCT((B$2:B$593=B458) * (L$2:L$593&gt;L458) * (A$2:A$593&lt;&gt;"ECOWAS")), "")</f>
        <v/>
      </c>
      <c r="AI458">
        <v>13</v>
      </c>
      <c r="AJ458" s="9" t="s">
        <v>83</v>
      </c>
      <c r="AK458" s="11" t="s">
        <v>72</v>
      </c>
    </row>
    <row r="459" spans="1:37" hidden="1" x14ac:dyDescent="0.35">
      <c r="A459" t="s">
        <v>15</v>
      </c>
      <c r="B459" t="s">
        <v>110</v>
      </c>
      <c r="C459">
        <v>28</v>
      </c>
      <c r="D459" t="str">
        <f>VLOOKUP(C459,AI:AK,2,0)</f>
        <v>HCD Gender Index - Youth NEET</v>
      </c>
      <c r="F459">
        <f>VLOOKUP(C459,AI:AK,1,0)</f>
        <v>28</v>
      </c>
      <c r="G459" t="str">
        <f>VLOOKUP(C459,AI:AK,3,0)</f>
        <v>% of youth not employed, in education or in training</v>
      </c>
      <c r="J459" s="17">
        <f t="shared" si="13"/>
        <v>0</v>
      </c>
      <c r="M459" s="18" t="str" cm="1">
        <f t="array" ref="M459">IF(AND(B459&lt;&gt;"", L459&lt;&gt;""), 1 + SUMPRODUCT((B$2:B$593=B459) * (L$2:L$593&gt;L459) * (A$2:A$593&lt;&gt;"ECOWAS")), "")</f>
        <v/>
      </c>
      <c r="AI459">
        <v>13</v>
      </c>
      <c r="AJ459" s="9" t="s">
        <v>83</v>
      </c>
      <c r="AK459" s="11" t="s">
        <v>72</v>
      </c>
    </row>
    <row r="460" spans="1:37" hidden="1" x14ac:dyDescent="0.35">
      <c r="A460" t="s">
        <v>16</v>
      </c>
      <c r="B460" t="s">
        <v>110</v>
      </c>
      <c r="C460">
        <v>28</v>
      </c>
      <c r="D460" t="str">
        <f>VLOOKUP(C460,AI:AK,2,0)</f>
        <v>HCD Gender Index - Youth NEET</v>
      </c>
      <c r="F460">
        <f>VLOOKUP(C460,AI:AK,1,0)</f>
        <v>28</v>
      </c>
      <c r="G460" t="str">
        <f>VLOOKUP(C460,AI:AK,3,0)</f>
        <v>% of youth not employed, in education or in training</v>
      </c>
      <c r="J460" s="17">
        <f t="shared" si="13"/>
        <v>0</v>
      </c>
      <c r="M460" s="18" t="str" cm="1">
        <f t="array" ref="M460">IF(AND(B460&lt;&gt;"", L460&lt;&gt;""), 1 + SUMPRODUCT((B$2:B$593=B460) * (L$2:L$593&gt;L460) * (A$2:A$593&lt;&gt;"ECOWAS")), "")</f>
        <v/>
      </c>
      <c r="AI460">
        <v>13</v>
      </c>
      <c r="AJ460" s="9" t="s">
        <v>83</v>
      </c>
      <c r="AK460" s="11" t="s">
        <v>72</v>
      </c>
    </row>
    <row r="461" spans="1:37" hidden="1" x14ac:dyDescent="0.35">
      <c r="A461" t="s">
        <v>17</v>
      </c>
      <c r="B461" t="s">
        <v>110</v>
      </c>
      <c r="C461">
        <v>28</v>
      </c>
      <c r="D461" t="str">
        <f>VLOOKUP(C461,AI:AK,2,0)</f>
        <v>HCD Gender Index - Youth NEET</v>
      </c>
      <c r="F461">
        <f>VLOOKUP(C461,AI:AK,1,0)</f>
        <v>28</v>
      </c>
      <c r="G461" t="str">
        <f>VLOOKUP(C461,AI:AK,3,0)</f>
        <v>% of youth not employed, in education or in training</v>
      </c>
      <c r="J461" s="17">
        <f t="shared" si="13"/>
        <v>0</v>
      </c>
      <c r="M461" s="18" t="str" cm="1">
        <f t="array" ref="M461">IF(AND(B461&lt;&gt;"", L461&lt;&gt;""), 1 + SUMPRODUCT((B$2:B$593=B461) * (L$2:L$593&gt;L461) * (A$2:A$593&lt;&gt;"ECOWAS")), "")</f>
        <v/>
      </c>
      <c r="AI461">
        <v>13</v>
      </c>
      <c r="AJ461" s="9" t="s">
        <v>83</v>
      </c>
      <c r="AK461" s="11" t="s">
        <v>72</v>
      </c>
    </row>
    <row r="462" spans="1:37" hidden="1" x14ac:dyDescent="0.35">
      <c r="A462" t="s">
        <v>18</v>
      </c>
      <c r="B462" t="s">
        <v>110</v>
      </c>
      <c r="C462">
        <v>28</v>
      </c>
      <c r="D462" t="str">
        <f>VLOOKUP(C462,AI:AK,2,0)</f>
        <v>HCD Gender Index - Youth NEET</v>
      </c>
      <c r="F462">
        <f>VLOOKUP(C462,AI:AK,1,0)</f>
        <v>28</v>
      </c>
      <c r="G462" t="str">
        <f>VLOOKUP(C462,AI:AK,3,0)</f>
        <v>% of youth not employed, in education or in training</v>
      </c>
      <c r="J462" s="17">
        <f t="shared" si="13"/>
        <v>0</v>
      </c>
      <c r="M462" s="18" t="str" cm="1">
        <f t="array" ref="M462">IF(AND(B462&lt;&gt;"", L462&lt;&gt;""), 1 + SUMPRODUCT((B$2:B$593=B462) * (L$2:L$593&gt;L462) * (A$2:A$593&lt;&gt;"ECOWAS")), "")</f>
        <v/>
      </c>
      <c r="AI462">
        <v>13</v>
      </c>
      <c r="AJ462" s="9" t="s">
        <v>83</v>
      </c>
      <c r="AK462" s="11" t="s">
        <v>72</v>
      </c>
    </row>
    <row r="463" spans="1:37" hidden="1" x14ac:dyDescent="0.35">
      <c r="A463" t="s">
        <v>19</v>
      </c>
      <c r="B463" t="s">
        <v>110</v>
      </c>
      <c r="C463">
        <v>28</v>
      </c>
      <c r="D463" t="str">
        <f>VLOOKUP(C463,AI:AK,2,0)</f>
        <v>HCD Gender Index - Youth NEET</v>
      </c>
      <c r="F463">
        <f>VLOOKUP(C463,AI:AK,1,0)</f>
        <v>28</v>
      </c>
      <c r="G463" t="str">
        <f>VLOOKUP(C463,AI:AK,3,0)</f>
        <v>% of youth not employed, in education or in training</v>
      </c>
      <c r="J463" s="17">
        <f t="shared" si="13"/>
        <v>0</v>
      </c>
      <c r="M463" s="18" t="str" cm="1">
        <f t="array" ref="M463">IF(AND(B463&lt;&gt;"", L463&lt;&gt;""), 1 + SUMPRODUCT((B$2:B$593=B463) * (L$2:L$593&gt;L463) * (A$2:A$593&lt;&gt;"ECOWAS")), "")</f>
        <v/>
      </c>
      <c r="AI463">
        <v>13</v>
      </c>
      <c r="AJ463" s="9" t="s">
        <v>83</v>
      </c>
      <c r="AK463" s="11" t="s">
        <v>72</v>
      </c>
    </row>
    <row r="464" spans="1:37" hidden="1" x14ac:dyDescent="0.35">
      <c r="A464" t="s">
        <v>20</v>
      </c>
      <c r="B464" t="s">
        <v>110</v>
      </c>
      <c r="C464">
        <v>28</v>
      </c>
      <c r="D464" t="str">
        <f>VLOOKUP(C464,AI:AK,2,0)</f>
        <v>HCD Gender Index - Youth NEET</v>
      </c>
      <c r="F464">
        <f>VLOOKUP(C464,AI:AK,1,0)</f>
        <v>28</v>
      </c>
      <c r="G464" t="str">
        <f>VLOOKUP(C464,AI:AK,3,0)</f>
        <v>% of youth not employed, in education or in training</v>
      </c>
      <c r="J464" s="17">
        <f t="shared" si="13"/>
        <v>0</v>
      </c>
      <c r="M464" s="18" t="str" cm="1">
        <f t="array" ref="M464">IF(AND(B464&lt;&gt;"", L464&lt;&gt;""), 1 + SUMPRODUCT((B$2:B$593=B464) * (L$2:L$593&gt;L464) * (A$2:A$593&lt;&gt;"ECOWAS")), "")</f>
        <v/>
      </c>
      <c r="AI464">
        <v>13</v>
      </c>
      <c r="AJ464" s="9" t="s">
        <v>83</v>
      </c>
      <c r="AK464" s="11" t="s">
        <v>72</v>
      </c>
    </row>
    <row r="465" spans="1:37" hidden="1" x14ac:dyDescent="0.35">
      <c r="A465" t="s">
        <v>21</v>
      </c>
      <c r="B465" t="s">
        <v>110</v>
      </c>
      <c r="C465">
        <v>28</v>
      </c>
      <c r="D465" t="str">
        <f>VLOOKUP(C465,AI:AK,2,0)</f>
        <v>HCD Gender Index - Youth NEET</v>
      </c>
      <c r="F465">
        <f>VLOOKUP(C465,AI:AK,1,0)</f>
        <v>28</v>
      </c>
      <c r="G465" t="str">
        <f>VLOOKUP(C465,AI:AK,3,0)</f>
        <v>% of youth not employed, in education or in training</v>
      </c>
      <c r="J465" s="17">
        <f t="shared" si="13"/>
        <v>0</v>
      </c>
      <c r="M465" s="18" t="str" cm="1">
        <f t="array" ref="M465">IF(AND(B465&lt;&gt;"", L465&lt;&gt;""), 1 + SUMPRODUCT((B$2:B$593=B465) * (L$2:L$593&gt;L465) * (A$2:A$593&lt;&gt;"ECOWAS")), "")</f>
        <v/>
      </c>
      <c r="AI465">
        <v>13</v>
      </c>
      <c r="AJ465" s="9" t="s">
        <v>83</v>
      </c>
      <c r="AK465" s="11" t="s">
        <v>72</v>
      </c>
    </row>
    <row r="466" spans="1:37" hidden="1" x14ac:dyDescent="0.35">
      <c r="A466" t="s">
        <v>6</v>
      </c>
      <c r="B466" t="s">
        <v>111</v>
      </c>
      <c r="C466">
        <v>29</v>
      </c>
      <c r="D466" t="str">
        <f>VLOOKUP(C466,AI:AK,2,0)</f>
        <v>HCD Gender Index - Youth literacy rate</v>
      </c>
      <c r="F466">
        <f>VLOOKUP(C466,AI:AK,1,0)</f>
        <v>29</v>
      </c>
      <c r="G466" t="str">
        <f>VLOOKUP(C466,AI:AK,3,0)</f>
        <v>% in 15-24 years old population (female vs. Male population)</v>
      </c>
      <c r="J466" s="17">
        <f t="shared" si="13"/>
        <v>0</v>
      </c>
      <c r="M466" s="18" t="str" cm="1">
        <f t="array" ref="M466">IF(AND(B466&lt;&gt;"", L466&lt;&gt;""), 1 + SUMPRODUCT((B$2:B$593=B466) * (L$2:L$593&gt;L466) * (A$2:A$593&lt;&gt;"ECOWAS")), "")</f>
        <v/>
      </c>
      <c r="AI466">
        <v>13</v>
      </c>
      <c r="AJ466" s="9" t="s">
        <v>83</v>
      </c>
      <c r="AK466" s="11" t="s">
        <v>72</v>
      </c>
    </row>
    <row r="467" spans="1:37" hidden="1" x14ac:dyDescent="0.35">
      <c r="A467" t="s">
        <v>7</v>
      </c>
      <c r="B467" t="s">
        <v>111</v>
      </c>
      <c r="C467">
        <v>29</v>
      </c>
      <c r="D467" t="str">
        <f>VLOOKUP(C467,AI:AK,2,0)</f>
        <v>HCD Gender Index - Youth literacy rate</v>
      </c>
      <c r="F467">
        <f>VLOOKUP(C467,AI:AK,1,0)</f>
        <v>29</v>
      </c>
      <c r="G467" t="str">
        <f>VLOOKUP(C467,AI:AK,3,0)</f>
        <v>% in 15-24 years old population (female vs. Male population)</v>
      </c>
      <c r="J467" s="17">
        <f t="shared" si="13"/>
        <v>0</v>
      </c>
      <c r="M467" s="18" t="str" cm="1">
        <f t="array" ref="M467">IF(AND(B467&lt;&gt;"", L467&lt;&gt;""), 1 + SUMPRODUCT((B$2:B$593=B467) * (L$2:L$593&gt;L467) * (A$2:A$593&lt;&gt;"ECOWAS")), "")</f>
        <v/>
      </c>
      <c r="AI467">
        <v>21</v>
      </c>
      <c r="AJ467" s="9" t="s">
        <v>96</v>
      </c>
      <c r="AK467" s="11" t="s">
        <v>97</v>
      </c>
    </row>
    <row r="468" spans="1:37" hidden="1" x14ac:dyDescent="0.35">
      <c r="A468" t="s">
        <v>8</v>
      </c>
      <c r="B468" t="s">
        <v>111</v>
      </c>
      <c r="C468">
        <v>29</v>
      </c>
      <c r="D468" t="str">
        <f>VLOOKUP(C468,AI:AK,2,0)</f>
        <v>HCD Gender Index - Youth literacy rate</v>
      </c>
      <c r="F468">
        <f>VLOOKUP(C468,AI:AK,1,0)</f>
        <v>29</v>
      </c>
      <c r="G468" t="str">
        <f>VLOOKUP(C468,AI:AK,3,0)</f>
        <v>% in 15-24 years old population (female vs. Male population)</v>
      </c>
      <c r="J468" s="17">
        <f t="shared" si="13"/>
        <v>0</v>
      </c>
      <c r="M468" s="18" t="str" cm="1">
        <f t="array" ref="M468">IF(AND(B468&lt;&gt;"", L468&lt;&gt;""), 1 + SUMPRODUCT((B$2:B$593=B468) * (L$2:L$593&gt;L468) * (A$2:A$593&lt;&gt;"ECOWAS")), "")</f>
        <v/>
      </c>
      <c r="AI468">
        <v>21</v>
      </c>
      <c r="AJ468" s="9" t="s">
        <v>96</v>
      </c>
      <c r="AK468" s="11" t="s">
        <v>97</v>
      </c>
    </row>
    <row r="469" spans="1:37" hidden="1" x14ac:dyDescent="0.35">
      <c r="A469" t="s">
        <v>9</v>
      </c>
      <c r="B469" t="s">
        <v>111</v>
      </c>
      <c r="C469">
        <v>29</v>
      </c>
      <c r="D469" t="str">
        <f>VLOOKUP(C469,AI:AK,2,0)</f>
        <v>HCD Gender Index - Youth literacy rate</v>
      </c>
      <c r="F469">
        <f>VLOOKUP(C469,AI:AK,1,0)</f>
        <v>29</v>
      </c>
      <c r="G469" t="str">
        <f>VLOOKUP(C469,AI:AK,3,0)</f>
        <v>% in 15-24 years old population (female vs. Male population)</v>
      </c>
      <c r="J469" s="17">
        <f t="shared" si="13"/>
        <v>0</v>
      </c>
      <c r="M469" s="18" t="str" cm="1">
        <f t="array" ref="M469">IF(AND(B469&lt;&gt;"", L469&lt;&gt;""), 1 + SUMPRODUCT((B$2:B$593=B469) * (L$2:L$593&gt;L469) * (A$2:A$593&lt;&gt;"ECOWAS")), "")</f>
        <v/>
      </c>
      <c r="AI469">
        <v>21</v>
      </c>
      <c r="AJ469" s="9" t="s">
        <v>96</v>
      </c>
      <c r="AK469" s="11" t="s">
        <v>97</v>
      </c>
    </row>
    <row r="470" spans="1:37" hidden="1" x14ac:dyDescent="0.35">
      <c r="A470" t="s">
        <v>10</v>
      </c>
      <c r="B470" t="s">
        <v>111</v>
      </c>
      <c r="C470">
        <v>29</v>
      </c>
      <c r="D470" t="str">
        <f>VLOOKUP(C470,AI:AK,2,0)</f>
        <v>HCD Gender Index - Youth literacy rate</v>
      </c>
      <c r="F470">
        <f>VLOOKUP(C470,AI:AK,1,0)</f>
        <v>29</v>
      </c>
      <c r="G470" t="str">
        <f>VLOOKUP(C470,AI:AK,3,0)</f>
        <v>% in 15-24 years old population (female vs. Male population)</v>
      </c>
      <c r="J470" s="17">
        <f t="shared" si="13"/>
        <v>0</v>
      </c>
      <c r="M470" s="18" t="str" cm="1">
        <f t="array" ref="M470">IF(AND(B470&lt;&gt;"", L470&lt;&gt;""), 1 + SUMPRODUCT((B$2:B$593=B470) * (L$2:L$593&gt;L470) * (A$2:A$593&lt;&gt;"ECOWAS")), "")</f>
        <v/>
      </c>
      <c r="AI470">
        <v>21</v>
      </c>
      <c r="AJ470" s="9" t="s">
        <v>96</v>
      </c>
      <c r="AK470" s="11" t="s">
        <v>97</v>
      </c>
    </row>
    <row r="471" spans="1:37" hidden="1" x14ac:dyDescent="0.35">
      <c r="A471" t="s">
        <v>11</v>
      </c>
      <c r="B471" t="s">
        <v>111</v>
      </c>
      <c r="C471">
        <v>29</v>
      </c>
      <c r="D471" t="str">
        <f>VLOOKUP(C471,AI:AK,2,0)</f>
        <v>HCD Gender Index - Youth literacy rate</v>
      </c>
      <c r="F471">
        <f>VLOOKUP(C471,AI:AK,1,0)</f>
        <v>29</v>
      </c>
      <c r="G471" t="str">
        <f>VLOOKUP(C471,AI:AK,3,0)</f>
        <v>% in 15-24 years old population (female vs. Male population)</v>
      </c>
      <c r="J471" s="17">
        <f t="shared" si="13"/>
        <v>0</v>
      </c>
      <c r="M471" s="18" t="str" cm="1">
        <f t="array" ref="M471">IF(AND(B471&lt;&gt;"", L471&lt;&gt;""), 1 + SUMPRODUCT((B$2:B$593=B471) * (L$2:L$593&gt;L471) * (A$2:A$593&lt;&gt;"ECOWAS")), "")</f>
        <v/>
      </c>
      <c r="AI471">
        <v>21</v>
      </c>
      <c r="AJ471" s="9" t="s">
        <v>96</v>
      </c>
      <c r="AK471" s="11" t="s">
        <v>97</v>
      </c>
    </row>
    <row r="472" spans="1:37" hidden="1" x14ac:dyDescent="0.35">
      <c r="A472" t="s">
        <v>12</v>
      </c>
      <c r="B472" t="s">
        <v>111</v>
      </c>
      <c r="C472">
        <v>29</v>
      </c>
      <c r="D472" t="str">
        <f>VLOOKUP(C472,AI:AK,2,0)</f>
        <v>HCD Gender Index - Youth literacy rate</v>
      </c>
      <c r="F472">
        <f>VLOOKUP(C472,AI:AK,1,0)</f>
        <v>29</v>
      </c>
      <c r="G472" t="str">
        <f>VLOOKUP(C472,AI:AK,3,0)</f>
        <v>% in 15-24 years old population (female vs. Male population)</v>
      </c>
      <c r="J472" s="17">
        <f t="shared" si="13"/>
        <v>0</v>
      </c>
      <c r="M472" s="18" t="str" cm="1">
        <f t="array" ref="M472">IF(AND(B472&lt;&gt;"", L472&lt;&gt;""), 1 + SUMPRODUCT((B$2:B$593=B472) * (L$2:L$593&gt;L472) * (A$2:A$593&lt;&gt;"ECOWAS")), "")</f>
        <v/>
      </c>
      <c r="AI472">
        <v>21</v>
      </c>
      <c r="AJ472" s="9" t="s">
        <v>96</v>
      </c>
      <c r="AK472" s="11" t="s">
        <v>97</v>
      </c>
    </row>
    <row r="473" spans="1:37" hidden="1" x14ac:dyDescent="0.35">
      <c r="A473" t="s">
        <v>13</v>
      </c>
      <c r="B473" t="s">
        <v>111</v>
      </c>
      <c r="C473">
        <v>29</v>
      </c>
      <c r="D473" t="str">
        <f>VLOOKUP(C473,AI:AK,2,0)</f>
        <v>HCD Gender Index - Youth literacy rate</v>
      </c>
      <c r="F473">
        <f>VLOOKUP(C473,AI:AK,1,0)</f>
        <v>29</v>
      </c>
      <c r="G473" t="str">
        <f>VLOOKUP(C473,AI:AK,3,0)</f>
        <v>% in 15-24 years old population (female vs. Male population)</v>
      </c>
      <c r="J473" s="17">
        <f t="shared" si="13"/>
        <v>0</v>
      </c>
      <c r="M473" s="18" t="str" cm="1">
        <f t="array" ref="M473">IF(AND(B473&lt;&gt;"", L473&lt;&gt;""), 1 + SUMPRODUCT((B$2:B$593=B473) * (L$2:L$593&gt;L473) * (A$2:A$593&lt;&gt;"ECOWAS")), "")</f>
        <v/>
      </c>
      <c r="AI473">
        <v>21</v>
      </c>
      <c r="AJ473" s="9" t="s">
        <v>96</v>
      </c>
      <c r="AK473" s="11" t="s">
        <v>97</v>
      </c>
    </row>
    <row r="474" spans="1:37" hidden="1" x14ac:dyDescent="0.35">
      <c r="A474" t="s">
        <v>14</v>
      </c>
      <c r="B474" t="s">
        <v>111</v>
      </c>
      <c r="C474">
        <v>29</v>
      </c>
      <c r="D474" t="str">
        <f>VLOOKUP(C474,AI:AK,2,0)</f>
        <v>HCD Gender Index - Youth literacy rate</v>
      </c>
      <c r="F474">
        <f>VLOOKUP(C474,AI:AK,1,0)</f>
        <v>29</v>
      </c>
      <c r="G474" t="str">
        <f>VLOOKUP(C474,AI:AK,3,0)</f>
        <v>% in 15-24 years old population (female vs. Male population)</v>
      </c>
      <c r="J474" s="17">
        <f t="shared" si="13"/>
        <v>0</v>
      </c>
      <c r="M474" s="18" t="str" cm="1">
        <f t="array" ref="M474">IF(AND(B474&lt;&gt;"", L474&lt;&gt;""), 1 + SUMPRODUCT((B$2:B$593=B474) * (L$2:L$593&gt;L474) * (A$2:A$593&lt;&gt;"ECOWAS")), "")</f>
        <v/>
      </c>
      <c r="AI474">
        <v>21</v>
      </c>
      <c r="AJ474" s="9" t="s">
        <v>96</v>
      </c>
      <c r="AK474" s="11" t="s">
        <v>97</v>
      </c>
    </row>
    <row r="475" spans="1:37" hidden="1" x14ac:dyDescent="0.35">
      <c r="A475" t="s">
        <v>15</v>
      </c>
      <c r="B475" t="s">
        <v>111</v>
      </c>
      <c r="C475">
        <v>29</v>
      </c>
      <c r="D475" t="str">
        <f>VLOOKUP(C475,AI:AK,2,0)</f>
        <v>HCD Gender Index - Youth literacy rate</v>
      </c>
      <c r="F475">
        <f>VLOOKUP(C475,AI:AK,1,0)</f>
        <v>29</v>
      </c>
      <c r="G475" t="str">
        <f>VLOOKUP(C475,AI:AK,3,0)</f>
        <v>% in 15-24 years old population (female vs. Male population)</v>
      </c>
      <c r="J475" s="17">
        <f t="shared" si="13"/>
        <v>0</v>
      </c>
      <c r="M475" s="18" t="str" cm="1">
        <f t="array" ref="M475">IF(AND(B475&lt;&gt;"", L475&lt;&gt;""), 1 + SUMPRODUCT((B$2:B$593=B475) * (L$2:L$593&gt;L475) * (A$2:A$593&lt;&gt;"ECOWAS")), "")</f>
        <v/>
      </c>
      <c r="AI475">
        <v>21</v>
      </c>
      <c r="AJ475" s="9" t="s">
        <v>96</v>
      </c>
      <c r="AK475" s="11" t="s">
        <v>97</v>
      </c>
    </row>
    <row r="476" spans="1:37" hidden="1" x14ac:dyDescent="0.35">
      <c r="A476" t="s">
        <v>16</v>
      </c>
      <c r="B476" t="s">
        <v>111</v>
      </c>
      <c r="C476">
        <v>29</v>
      </c>
      <c r="D476" t="str">
        <f>VLOOKUP(C476,AI:AK,2,0)</f>
        <v>HCD Gender Index - Youth literacy rate</v>
      </c>
      <c r="F476">
        <f>VLOOKUP(C476,AI:AK,1,0)</f>
        <v>29</v>
      </c>
      <c r="G476" t="str">
        <f>VLOOKUP(C476,AI:AK,3,0)</f>
        <v>% in 15-24 years old population (female vs. Male population)</v>
      </c>
      <c r="J476" s="17">
        <f t="shared" si="13"/>
        <v>0</v>
      </c>
      <c r="M476" s="18" t="str" cm="1">
        <f t="array" ref="M476">IF(AND(B476&lt;&gt;"", L476&lt;&gt;""), 1 + SUMPRODUCT((B$2:B$593=B476) * (L$2:L$593&gt;L476) * (A$2:A$593&lt;&gt;"ECOWAS")), "")</f>
        <v/>
      </c>
      <c r="AI476">
        <v>21</v>
      </c>
      <c r="AJ476" s="9" t="s">
        <v>96</v>
      </c>
      <c r="AK476" s="11" t="s">
        <v>97</v>
      </c>
    </row>
    <row r="477" spans="1:37" hidden="1" x14ac:dyDescent="0.35">
      <c r="A477" t="s">
        <v>17</v>
      </c>
      <c r="B477" t="s">
        <v>111</v>
      </c>
      <c r="C477">
        <v>29</v>
      </c>
      <c r="D477" t="str">
        <f>VLOOKUP(C477,AI:AK,2,0)</f>
        <v>HCD Gender Index - Youth literacy rate</v>
      </c>
      <c r="F477">
        <f>VLOOKUP(C477,AI:AK,1,0)</f>
        <v>29</v>
      </c>
      <c r="G477" t="str">
        <f>VLOOKUP(C477,AI:AK,3,0)</f>
        <v>% in 15-24 years old population (female vs. Male population)</v>
      </c>
      <c r="J477" s="17">
        <f t="shared" si="13"/>
        <v>0</v>
      </c>
      <c r="M477" s="18" t="str" cm="1">
        <f t="array" ref="M477">IF(AND(B477&lt;&gt;"", L477&lt;&gt;""), 1 + SUMPRODUCT((B$2:B$593=B477) * (L$2:L$593&gt;L477) * (A$2:A$593&lt;&gt;"ECOWAS")), "")</f>
        <v/>
      </c>
      <c r="AI477">
        <v>21</v>
      </c>
      <c r="AJ477" s="9" t="s">
        <v>96</v>
      </c>
      <c r="AK477" s="11" t="s">
        <v>97</v>
      </c>
    </row>
    <row r="478" spans="1:37" hidden="1" x14ac:dyDescent="0.35">
      <c r="A478" t="s">
        <v>18</v>
      </c>
      <c r="B478" t="s">
        <v>111</v>
      </c>
      <c r="C478">
        <v>29</v>
      </c>
      <c r="D478" t="str">
        <f>VLOOKUP(C478,AI:AK,2,0)</f>
        <v>HCD Gender Index - Youth literacy rate</v>
      </c>
      <c r="F478">
        <f>VLOOKUP(C478,AI:AK,1,0)</f>
        <v>29</v>
      </c>
      <c r="G478" t="str">
        <f>VLOOKUP(C478,AI:AK,3,0)</f>
        <v>% in 15-24 years old population (female vs. Male population)</v>
      </c>
      <c r="J478" s="17">
        <f t="shared" si="13"/>
        <v>0</v>
      </c>
      <c r="M478" s="18" t="str" cm="1">
        <f t="array" ref="M478">IF(AND(B478&lt;&gt;"", L478&lt;&gt;""), 1 + SUMPRODUCT((B$2:B$593=B478) * (L$2:L$593&gt;L478) * (A$2:A$593&lt;&gt;"ECOWAS")), "")</f>
        <v/>
      </c>
      <c r="AI478">
        <v>21</v>
      </c>
      <c r="AJ478" s="9" t="s">
        <v>96</v>
      </c>
      <c r="AK478" s="11" t="s">
        <v>97</v>
      </c>
    </row>
    <row r="479" spans="1:37" hidden="1" x14ac:dyDescent="0.35">
      <c r="A479" t="s">
        <v>19</v>
      </c>
      <c r="B479" t="s">
        <v>111</v>
      </c>
      <c r="C479">
        <v>29</v>
      </c>
      <c r="D479" t="str">
        <f>VLOOKUP(C479,AI:AK,2,0)</f>
        <v>HCD Gender Index - Youth literacy rate</v>
      </c>
      <c r="F479">
        <f>VLOOKUP(C479,AI:AK,1,0)</f>
        <v>29</v>
      </c>
      <c r="G479" t="str">
        <f>VLOOKUP(C479,AI:AK,3,0)</f>
        <v>% in 15-24 years old population (female vs. Male population)</v>
      </c>
      <c r="J479" s="17">
        <f t="shared" si="13"/>
        <v>0</v>
      </c>
      <c r="M479" s="18" t="str" cm="1">
        <f t="array" ref="M479">IF(AND(B479&lt;&gt;"", L479&lt;&gt;""), 1 + SUMPRODUCT((B$2:B$593=B479) * (L$2:L$593&gt;L479) * (A$2:A$593&lt;&gt;"ECOWAS")), "")</f>
        <v/>
      </c>
      <c r="AI479">
        <v>21</v>
      </c>
      <c r="AJ479" s="9" t="s">
        <v>96</v>
      </c>
      <c r="AK479" s="11" t="s">
        <v>97</v>
      </c>
    </row>
    <row r="480" spans="1:37" hidden="1" x14ac:dyDescent="0.35">
      <c r="A480" t="s">
        <v>20</v>
      </c>
      <c r="B480" t="s">
        <v>111</v>
      </c>
      <c r="C480">
        <v>29</v>
      </c>
      <c r="D480" t="str">
        <f>VLOOKUP(C480,AI:AK,2,0)</f>
        <v>HCD Gender Index - Youth literacy rate</v>
      </c>
      <c r="F480">
        <f>VLOOKUP(C480,AI:AK,1,0)</f>
        <v>29</v>
      </c>
      <c r="G480" t="str">
        <f>VLOOKUP(C480,AI:AK,3,0)</f>
        <v>% in 15-24 years old population (female vs. Male population)</v>
      </c>
      <c r="J480" s="17">
        <f t="shared" si="13"/>
        <v>0</v>
      </c>
      <c r="M480" s="18" t="str" cm="1">
        <f t="array" ref="M480">IF(AND(B480&lt;&gt;"", L480&lt;&gt;""), 1 + SUMPRODUCT((B$2:B$593=B480) * (L$2:L$593&gt;L480) * (A$2:A$593&lt;&gt;"ECOWAS")), "")</f>
        <v/>
      </c>
      <c r="AI480">
        <v>21</v>
      </c>
      <c r="AJ480" s="9" t="s">
        <v>96</v>
      </c>
      <c r="AK480" s="11" t="s">
        <v>97</v>
      </c>
    </row>
    <row r="481" spans="1:37" hidden="1" x14ac:dyDescent="0.35">
      <c r="A481" t="s">
        <v>21</v>
      </c>
      <c r="B481" t="s">
        <v>111</v>
      </c>
      <c r="C481">
        <v>29</v>
      </c>
      <c r="D481" t="str">
        <f>VLOOKUP(C481,AI:AK,2,0)</f>
        <v>HCD Gender Index - Youth literacy rate</v>
      </c>
      <c r="F481">
        <f>VLOOKUP(C481,AI:AK,1,0)</f>
        <v>29</v>
      </c>
      <c r="G481" t="str">
        <f>VLOOKUP(C481,AI:AK,3,0)</f>
        <v>% in 15-24 years old population (female vs. Male population)</v>
      </c>
      <c r="J481" s="17">
        <f t="shared" si="13"/>
        <v>0</v>
      </c>
      <c r="M481" s="18" t="str" cm="1">
        <f t="array" ref="M481">IF(AND(B481&lt;&gt;"", L481&lt;&gt;""), 1 + SUMPRODUCT((B$2:B$593=B481) * (L$2:L$593&gt;L481) * (A$2:A$593&lt;&gt;"ECOWAS")), "")</f>
        <v/>
      </c>
      <c r="AI481">
        <v>21</v>
      </c>
      <c r="AJ481" s="9" t="s">
        <v>96</v>
      </c>
      <c r="AK481" s="11" t="s">
        <v>97</v>
      </c>
    </row>
    <row r="482" spans="1:37" hidden="1" x14ac:dyDescent="0.35">
      <c r="A482" t="s">
        <v>6</v>
      </c>
      <c r="B482" t="s">
        <v>113</v>
      </c>
      <c r="C482">
        <v>30</v>
      </c>
      <c r="D482" t="str">
        <f>VLOOKUP(C482,AI:AK,2,0)</f>
        <v>HCD Gender Index - Managerial positions</v>
      </c>
      <c r="F482">
        <f>VLOOKUP(C482,AI:AK,1,0)</f>
        <v>30</v>
      </c>
      <c r="G482">
        <f>VLOOKUP(C482,AI:AK,3,0)</f>
        <v>0</v>
      </c>
      <c r="J482" s="17">
        <f t="shared" si="13"/>
        <v>0</v>
      </c>
      <c r="M482" s="18" t="str" cm="1">
        <f t="array" ref="M482">IF(AND(B482&lt;&gt;"", L482&lt;&gt;""), 1 + SUMPRODUCT((B$2:B$593=B482) * (L$2:L$593&gt;L482) * (A$2:A$593&lt;&gt;"ECOWAS")), "")</f>
        <v/>
      </c>
      <c r="AI482">
        <v>21</v>
      </c>
      <c r="AJ482" s="9" t="s">
        <v>96</v>
      </c>
      <c r="AK482" s="11" t="s">
        <v>97</v>
      </c>
    </row>
    <row r="483" spans="1:37" hidden="1" x14ac:dyDescent="0.35">
      <c r="A483" t="s">
        <v>7</v>
      </c>
      <c r="B483" t="s">
        <v>113</v>
      </c>
      <c r="C483">
        <v>30</v>
      </c>
      <c r="D483" t="str">
        <f>VLOOKUP(C483,AI:AK,2,0)</f>
        <v>HCD Gender Index - Managerial positions</v>
      </c>
      <c r="F483">
        <f>VLOOKUP(C483,AI:AK,1,0)</f>
        <v>30</v>
      </c>
      <c r="G483">
        <f>VLOOKUP(C483,AI:AK,3,0)</f>
        <v>0</v>
      </c>
      <c r="J483" s="17">
        <f t="shared" si="13"/>
        <v>0</v>
      </c>
      <c r="M483" s="18" t="str" cm="1">
        <f t="array" ref="M483">IF(AND(B483&lt;&gt;"", L483&lt;&gt;""), 1 + SUMPRODUCT((B$2:B$593=B483) * (L$2:L$593&gt;L483) * (A$2:A$593&lt;&gt;"ECOWAS")), "")</f>
        <v/>
      </c>
      <c r="AI483">
        <v>17</v>
      </c>
      <c r="AJ483" s="9" t="s">
        <v>90</v>
      </c>
      <c r="AK483" s="11" t="s">
        <v>91</v>
      </c>
    </row>
    <row r="484" spans="1:37" hidden="1" x14ac:dyDescent="0.35">
      <c r="A484" t="s">
        <v>8</v>
      </c>
      <c r="B484" t="s">
        <v>113</v>
      </c>
      <c r="C484">
        <v>30</v>
      </c>
      <c r="D484" t="str">
        <f>VLOOKUP(C484,AI:AK,2,0)</f>
        <v>HCD Gender Index - Managerial positions</v>
      </c>
      <c r="F484">
        <f>VLOOKUP(C484,AI:AK,1,0)</f>
        <v>30</v>
      </c>
      <c r="G484">
        <f>VLOOKUP(C484,AI:AK,3,0)</f>
        <v>0</v>
      </c>
      <c r="J484" s="17">
        <f t="shared" si="13"/>
        <v>0</v>
      </c>
      <c r="M484" s="18" t="str" cm="1">
        <f t="array" ref="M484">IF(AND(B484&lt;&gt;"", L484&lt;&gt;""), 1 + SUMPRODUCT((B$2:B$593=B484) * (L$2:L$593&gt;L484) * (A$2:A$593&lt;&gt;"ECOWAS")), "")</f>
        <v/>
      </c>
      <c r="AI484">
        <v>17</v>
      </c>
      <c r="AJ484" s="9" t="s">
        <v>90</v>
      </c>
      <c r="AK484" s="11" t="s">
        <v>91</v>
      </c>
    </row>
    <row r="485" spans="1:37" hidden="1" x14ac:dyDescent="0.35">
      <c r="A485" t="s">
        <v>9</v>
      </c>
      <c r="B485" t="s">
        <v>113</v>
      </c>
      <c r="C485">
        <v>30</v>
      </c>
      <c r="D485" t="str">
        <f>VLOOKUP(C485,AI:AK,2,0)</f>
        <v>HCD Gender Index - Managerial positions</v>
      </c>
      <c r="F485">
        <f>VLOOKUP(C485,AI:AK,1,0)</f>
        <v>30</v>
      </c>
      <c r="G485">
        <f>VLOOKUP(C485,AI:AK,3,0)</f>
        <v>0</v>
      </c>
      <c r="J485" s="17">
        <f t="shared" si="13"/>
        <v>0</v>
      </c>
      <c r="M485" s="18" t="str" cm="1">
        <f t="array" ref="M485">IF(AND(B485&lt;&gt;"", L485&lt;&gt;""), 1 + SUMPRODUCT((B$2:B$593=B485) * (L$2:L$593&gt;L485) * (A$2:A$593&lt;&gt;"ECOWAS")), "")</f>
        <v/>
      </c>
      <c r="AI485">
        <v>17</v>
      </c>
      <c r="AJ485" s="9" t="s">
        <v>90</v>
      </c>
      <c r="AK485" s="11" t="s">
        <v>91</v>
      </c>
    </row>
    <row r="486" spans="1:37" hidden="1" x14ac:dyDescent="0.35">
      <c r="A486" t="s">
        <v>10</v>
      </c>
      <c r="B486" t="s">
        <v>113</v>
      </c>
      <c r="C486">
        <v>30</v>
      </c>
      <c r="D486" t="str">
        <f>VLOOKUP(C486,AI:AK,2,0)</f>
        <v>HCD Gender Index - Managerial positions</v>
      </c>
      <c r="F486">
        <f>VLOOKUP(C486,AI:AK,1,0)</f>
        <v>30</v>
      </c>
      <c r="G486">
        <f>VLOOKUP(C486,AI:AK,3,0)</f>
        <v>0</v>
      </c>
      <c r="J486" s="17">
        <f t="shared" si="13"/>
        <v>0</v>
      </c>
      <c r="M486" s="18" t="str" cm="1">
        <f t="array" ref="M486">IF(AND(B486&lt;&gt;"", L486&lt;&gt;""), 1 + SUMPRODUCT((B$2:B$593=B486) * (L$2:L$593&gt;L486) * (A$2:A$593&lt;&gt;"ECOWAS")), "")</f>
        <v/>
      </c>
      <c r="AI486">
        <v>17</v>
      </c>
      <c r="AJ486" s="9" t="s">
        <v>90</v>
      </c>
      <c r="AK486" s="11" t="s">
        <v>91</v>
      </c>
    </row>
    <row r="487" spans="1:37" hidden="1" x14ac:dyDescent="0.35">
      <c r="A487" t="s">
        <v>11</v>
      </c>
      <c r="B487" t="s">
        <v>113</v>
      </c>
      <c r="C487">
        <v>30</v>
      </c>
      <c r="D487" t="str">
        <f>VLOOKUP(C487,AI:AK,2,0)</f>
        <v>HCD Gender Index - Managerial positions</v>
      </c>
      <c r="F487">
        <f>VLOOKUP(C487,AI:AK,1,0)</f>
        <v>30</v>
      </c>
      <c r="G487">
        <f>VLOOKUP(C487,AI:AK,3,0)</f>
        <v>0</v>
      </c>
      <c r="J487" s="17">
        <f t="shared" si="13"/>
        <v>0</v>
      </c>
      <c r="M487" s="18" t="str" cm="1">
        <f t="array" ref="M487">IF(AND(B487&lt;&gt;"", L487&lt;&gt;""), 1 + SUMPRODUCT((B$2:B$593=B487) * (L$2:L$593&gt;L487) * (A$2:A$593&lt;&gt;"ECOWAS")), "")</f>
        <v/>
      </c>
      <c r="AI487">
        <v>17</v>
      </c>
      <c r="AJ487" s="9" t="s">
        <v>90</v>
      </c>
      <c r="AK487" s="11" t="s">
        <v>91</v>
      </c>
    </row>
    <row r="488" spans="1:37" hidden="1" x14ac:dyDescent="0.35">
      <c r="A488" t="s">
        <v>12</v>
      </c>
      <c r="B488" t="s">
        <v>113</v>
      </c>
      <c r="C488">
        <v>30</v>
      </c>
      <c r="D488" t="str">
        <f>VLOOKUP(C488,AI:AK,2,0)</f>
        <v>HCD Gender Index - Managerial positions</v>
      </c>
      <c r="F488">
        <f>VLOOKUP(C488,AI:AK,1,0)</f>
        <v>30</v>
      </c>
      <c r="G488">
        <f>VLOOKUP(C488,AI:AK,3,0)</f>
        <v>0</v>
      </c>
      <c r="J488" s="17">
        <f t="shared" si="13"/>
        <v>0</v>
      </c>
      <c r="M488" s="18" t="str" cm="1">
        <f t="array" ref="M488">IF(AND(B488&lt;&gt;"", L488&lt;&gt;""), 1 + SUMPRODUCT((B$2:B$593=B488) * (L$2:L$593&gt;L488) * (A$2:A$593&lt;&gt;"ECOWAS")), "")</f>
        <v/>
      </c>
      <c r="AI488">
        <v>17</v>
      </c>
      <c r="AJ488" s="9" t="s">
        <v>90</v>
      </c>
      <c r="AK488" s="11" t="s">
        <v>91</v>
      </c>
    </row>
    <row r="489" spans="1:37" hidden="1" x14ac:dyDescent="0.35">
      <c r="A489" t="s">
        <v>13</v>
      </c>
      <c r="B489" t="s">
        <v>113</v>
      </c>
      <c r="C489">
        <v>30</v>
      </c>
      <c r="D489" t="str">
        <f>VLOOKUP(C489,AI:AK,2,0)</f>
        <v>HCD Gender Index - Managerial positions</v>
      </c>
      <c r="F489">
        <f>VLOOKUP(C489,AI:AK,1,0)</f>
        <v>30</v>
      </c>
      <c r="G489">
        <f>VLOOKUP(C489,AI:AK,3,0)</f>
        <v>0</v>
      </c>
      <c r="J489" s="17">
        <f t="shared" si="13"/>
        <v>0</v>
      </c>
      <c r="M489" s="18" t="str" cm="1">
        <f t="array" ref="M489">IF(AND(B489&lt;&gt;"", L489&lt;&gt;""), 1 + SUMPRODUCT((B$2:B$593=B489) * (L$2:L$593&gt;L489) * (A$2:A$593&lt;&gt;"ECOWAS")), "")</f>
        <v/>
      </c>
      <c r="AI489">
        <v>17</v>
      </c>
      <c r="AJ489" s="9" t="s">
        <v>90</v>
      </c>
      <c r="AK489" s="11" t="s">
        <v>91</v>
      </c>
    </row>
    <row r="490" spans="1:37" hidden="1" x14ac:dyDescent="0.35">
      <c r="A490" t="s">
        <v>14</v>
      </c>
      <c r="B490" t="s">
        <v>113</v>
      </c>
      <c r="C490">
        <v>30</v>
      </c>
      <c r="D490" t="str">
        <f>VLOOKUP(C490,AI:AK,2,0)</f>
        <v>HCD Gender Index - Managerial positions</v>
      </c>
      <c r="F490">
        <f>VLOOKUP(C490,AI:AK,1,0)</f>
        <v>30</v>
      </c>
      <c r="G490">
        <f>VLOOKUP(C490,AI:AK,3,0)</f>
        <v>0</v>
      </c>
      <c r="J490" s="17">
        <f t="shared" si="13"/>
        <v>0</v>
      </c>
      <c r="M490" s="18" t="str" cm="1">
        <f t="array" ref="M490">IF(AND(B490&lt;&gt;"", L490&lt;&gt;""), 1 + SUMPRODUCT((B$2:B$593=B490) * (L$2:L$593&gt;L490) * (A$2:A$593&lt;&gt;"ECOWAS")), "")</f>
        <v/>
      </c>
      <c r="AI490">
        <v>17</v>
      </c>
      <c r="AJ490" s="9" t="s">
        <v>90</v>
      </c>
      <c r="AK490" s="11" t="s">
        <v>91</v>
      </c>
    </row>
    <row r="491" spans="1:37" hidden="1" x14ac:dyDescent="0.35">
      <c r="A491" t="s">
        <v>15</v>
      </c>
      <c r="B491" t="s">
        <v>113</v>
      </c>
      <c r="C491">
        <v>30</v>
      </c>
      <c r="D491" t="str">
        <f>VLOOKUP(C491,AI:AK,2,0)</f>
        <v>HCD Gender Index - Managerial positions</v>
      </c>
      <c r="F491">
        <f>VLOOKUP(C491,AI:AK,1,0)</f>
        <v>30</v>
      </c>
      <c r="G491">
        <f>VLOOKUP(C491,AI:AK,3,0)</f>
        <v>0</v>
      </c>
      <c r="J491" s="17">
        <f t="shared" si="13"/>
        <v>0</v>
      </c>
      <c r="M491" s="18" t="str" cm="1">
        <f t="array" ref="M491">IF(AND(B491&lt;&gt;"", L491&lt;&gt;""), 1 + SUMPRODUCT((B$2:B$593=B491) * (L$2:L$593&gt;L491) * (A$2:A$593&lt;&gt;"ECOWAS")), "")</f>
        <v/>
      </c>
      <c r="AI491">
        <v>17</v>
      </c>
      <c r="AJ491" s="9" t="s">
        <v>90</v>
      </c>
      <c r="AK491" s="11" t="s">
        <v>91</v>
      </c>
    </row>
    <row r="492" spans="1:37" hidden="1" x14ac:dyDescent="0.35">
      <c r="A492" t="s">
        <v>16</v>
      </c>
      <c r="B492" t="s">
        <v>113</v>
      </c>
      <c r="C492">
        <v>30</v>
      </c>
      <c r="D492" t="str">
        <f>VLOOKUP(C492,AI:AK,2,0)</f>
        <v>HCD Gender Index - Managerial positions</v>
      </c>
      <c r="F492">
        <f>VLOOKUP(C492,AI:AK,1,0)</f>
        <v>30</v>
      </c>
      <c r="G492">
        <f>VLOOKUP(C492,AI:AK,3,0)</f>
        <v>0</v>
      </c>
      <c r="J492" s="17">
        <f t="shared" si="13"/>
        <v>0</v>
      </c>
      <c r="M492" s="18" t="str" cm="1">
        <f t="array" ref="M492">IF(AND(B492&lt;&gt;"", L492&lt;&gt;""), 1 + SUMPRODUCT((B$2:B$593=B492) * (L$2:L$593&gt;L492) * (A$2:A$593&lt;&gt;"ECOWAS")), "")</f>
        <v/>
      </c>
      <c r="AI492">
        <v>17</v>
      </c>
      <c r="AJ492" s="9" t="s">
        <v>90</v>
      </c>
      <c r="AK492" s="11" t="s">
        <v>91</v>
      </c>
    </row>
    <row r="493" spans="1:37" hidden="1" x14ac:dyDescent="0.35">
      <c r="A493" t="s">
        <v>17</v>
      </c>
      <c r="B493" t="s">
        <v>113</v>
      </c>
      <c r="C493">
        <v>30</v>
      </c>
      <c r="D493" t="str">
        <f>VLOOKUP(C493,AI:AK,2,0)</f>
        <v>HCD Gender Index - Managerial positions</v>
      </c>
      <c r="F493">
        <f>VLOOKUP(C493,AI:AK,1,0)</f>
        <v>30</v>
      </c>
      <c r="G493">
        <f>VLOOKUP(C493,AI:AK,3,0)</f>
        <v>0</v>
      </c>
      <c r="J493" s="17">
        <f t="shared" si="13"/>
        <v>0</v>
      </c>
      <c r="M493" s="18" t="str" cm="1">
        <f t="array" ref="M493">IF(AND(B493&lt;&gt;"", L493&lt;&gt;""), 1 + SUMPRODUCT((B$2:B$593=B493) * (L$2:L$593&gt;L493) * (A$2:A$593&lt;&gt;"ECOWAS")), "")</f>
        <v/>
      </c>
      <c r="AI493">
        <v>17</v>
      </c>
      <c r="AJ493" s="9" t="s">
        <v>90</v>
      </c>
      <c r="AK493" s="11" t="s">
        <v>91</v>
      </c>
    </row>
    <row r="494" spans="1:37" hidden="1" x14ac:dyDescent="0.35">
      <c r="A494" t="s">
        <v>18</v>
      </c>
      <c r="B494" t="s">
        <v>113</v>
      </c>
      <c r="C494">
        <v>30</v>
      </c>
      <c r="D494" t="str">
        <f>VLOOKUP(C494,AI:AK,2,0)</f>
        <v>HCD Gender Index - Managerial positions</v>
      </c>
      <c r="F494">
        <f>VLOOKUP(C494,AI:AK,1,0)</f>
        <v>30</v>
      </c>
      <c r="G494">
        <f>VLOOKUP(C494,AI:AK,3,0)</f>
        <v>0</v>
      </c>
      <c r="J494" s="17">
        <f t="shared" si="13"/>
        <v>0</v>
      </c>
      <c r="M494" s="18" t="str" cm="1">
        <f t="array" ref="M494">IF(AND(B494&lt;&gt;"", L494&lt;&gt;""), 1 + SUMPRODUCT((B$2:B$593=B494) * (L$2:L$593&gt;L494) * (A$2:A$593&lt;&gt;"ECOWAS")), "")</f>
        <v/>
      </c>
      <c r="AI494">
        <v>17</v>
      </c>
      <c r="AJ494" s="9" t="s">
        <v>90</v>
      </c>
      <c r="AK494" s="11" t="s">
        <v>91</v>
      </c>
    </row>
    <row r="495" spans="1:37" hidden="1" x14ac:dyDescent="0.35">
      <c r="A495" t="s">
        <v>19</v>
      </c>
      <c r="B495" t="s">
        <v>113</v>
      </c>
      <c r="C495">
        <v>30</v>
      </c>
      <c r="D495" t="str">
        <f>VLOOKUP(C495,AI:AK,2,0)</f>
        <v>HCD Gender Index - Managerial positions</v>
      </c>
      <c r="F495">
        <f>VLOOKUP(C495,AI:AK,1,0)</f>
        <v>30</v>
      </c>
      <c r="G495">
        <f>VLOOKUP(C495,AI:AK,3,0)</f>
        <v>0</v>
      </c>
      <c r="J495" s="17">
        <f t="shared" si="13"/>
        <v>0</v>
      </c>
      <c r="M495" s="18" t="str" cm="1">
        <f t="array" ref="M495">IF(AND(B495&lt;&gt;"", L495&lt;&gt;""), 1 + SUMPRODUCT((B$2:B$593=B495) * (L$2:L$593&gt;L495) * (A$2:A$593&lt;&gt;"ECOWAS")), "")</f>
        <v/>
      </c>
      <c r="AI495">
        <v>17</v>
      </c>
      <c r="AJ495" s="9" t="s">
        <v>90</v>
      </c>
      <c r="AK495" s="11" t="s">
        <v>91</v>
      </c>
    </row>
    <row r="496" spans="1:37" hidden="1" x14ac:dyDescent="0.35">
      <c r="A496" t="s">
        <v>20</v>
      </c>
      <c r="B496" t="s">
        <v>113</v>
      </c>
      <c r="C496">
        <v>30</v>
      </c>
      <c r="D496" t="str">
        <f>VLOOKUP(C496,AI:AK,2,0)</f>
        <v>HCD Gender Index - Managerial positions</v>
      </c>
      <c r="F496">
        <f>VLOOKUP(C496,AI:AK,1,0)</f>
        <v>30</v>
      </c>
      <c r="G496">
        <f>VLOOKUP(C496,AI:AK,3,0)</f>
        <v>0</v>
      </c>
      <c r="J496" s="17">
        <f t="shared" si="13"/>
        <v>0</v>
      </c>
      <c r="M496" s="18" t="str" cm="1">
        <f t="array" ref="M496">IF(AND(B496&lt;&gt;"", L496&lt;&gt;""), 1 + SUMPRODUCT((B$2:B$593=B496) * (L$2:L$593&gt;L496) * (A$2:A$593&lt;&gt;"ECOWAS")), "")</f>
        <v/>
      </c>
      <c r="AI496">
        <v>17</v>
      </c>
      <c r="AJ496" s="9" t="s">
        <v>90</v>
      </c>
      <c r="AK496" s="11" t="s">
        <v>91</v>
      </c>
    </row>
    <row r="497" spans="1:37" hidden="1" x14ac:dyDescent="0.35">
      <c r="A497" t="s">
        <v>21</v>
      </c>
      <c r="B497" t="s">
        <v>113</v>
      </c>
      <c r="C497">
        <v>30</v>
      </c>
      <c r="D497" t="str">
        <f>VLOOKUP(C497,AI:AK,2,0)</f>
        <v>HCD Gender Index - Managerial positions</v>
      </c>
      <c r="F497">
        <f>VLOOKUP(C497,AI:AK,1,0)</f>
        <v>30</v>
      </c>
      <c r="G497">
        <f>VLOOKUP(C497,AI:AK,3,0)</f>
        <v>0</v>
      </c>
      <c r="J497" s="17">
        <f t="shared" si="13"/>
        <v>0</v>
      </c>
      <c r="M497" s="18" t="str" cm="1">
        <f t="array" ref="M497">IF(AND(B497&lt;&gt;"", L497&lt;&gt;""), 1 + SUMPRODUCT((B$2:B$593=B497) * (L$2:L$593&gt;L497) * (A$2:A$593&lt;&gt;"ECOWAS")), "")</f>
        <v/>
      </c>
      <c r="AI497">
        <v>17</v>
      </c>
      <c r="AJ497" s="9" t="s">
        <v>90</v>
      </c>
      <c r="AK497" s="11" t="s">
        <v>91</v>
      </c>
    </row>
    <row r="498" spans="1:37" hidden="1" x14ac:dyDescent="0.35">
      <c r="A498" t="s">
        <v>6</v>
      </c>
      <c r="B498" t="s">
        <v>114</v>
      </c>
      <c r="C498">
        <v>31</v>
      </c>
      <c r="D498" t="str">
        <f>VLOOKUP(C498,AI:AK,2,0)</f>
        <v>HCD Gender Index - Internet penetration</v>
      </c>
      <c r="F498">
        <f>VLOOKUP(C498,AI:AK,1,0)</f>
        <v>31</v>
      </c>
      <c r="G498" t="str">
        <f>VLOOKUP(C498,AI:AK,3,0)</f>
        <v>% using the Internet (female vs. Male population)</v>
      </c>
      <c r="J498" s="17">
        <f t="shared" si="13"/>
        <v>0</v>
      </c>
      <c r="M498" s="18" t="str" cm="1">
        <f t="array" ref="M498">IF(AND(B498&lt;&gt;"", L498&lt;&gt;""), 1 + SUMPRODUCT((B$2:B$593=B498) * (L$2:L$593&gt;L498) * (A$2:A$593&lt;&gt;"ECOWAS")), "")</f>
        <v/>
      </c>
      <c r="AI498">
        <v>17</v>
      </c>
      <c r="AJ498" s="9" t="s">
        <v>90</v>
      </c>
      <c r="AK498" s="11" t="s">
        <v>91</v>
      </c>
    </row>
    <row r="499" spans="1:37" hidden="1" x14ac:dyDescent="0.35">
      <c r="A499" t="s">
        <v>7</v>
      </c>
      <c r="B499" t="s">
        <v>114</v>
      </c>
      <c r="C499">
        <v>31</v>
      </c>
      <c r="D499" t="str">
        <f>VLOOKUP(C499,AI:AK,2,0)</f>
        <v>HCD Gender Index - Internet penetration</v>
      </c>
      <c r="F499">
        <f>VLOOKUP(C499,AI:AK,1,0)</f>
        <v>31</v>
      </c>
      <c r="G499" t="str">
        <f>VLOOKUP(C499,AI:AK,3,0)</f>
        <v>% using the Internet (female vs. Male population)</v>
      </c>
      <c r="J499" s="17">
        <f t="shared" si="13"/>
        <v>0</v>
      </c>
      <c r="M499" s="18" t="str" cm="1">
        <f t="array" ref="M499">IF(AND(B499&lt;&gt;"", L499&lt;&gt;""), 1 + SUMPRODUCT((B$2:B$593=B499) * (L$2:L$593&gt;L499) * (A$2:A$593&lt;&gt;"ECOWAS")), "")</f>
        <v/>
      </c>
      <c r="AI499">
        <v>19</v>
      </c>
      <c r="AJ499" s="9" t="s">
        <v>92</v>
      </c>
      <c r="AK499" s="11" t="s">
        <v>93</v>
      </c>
    </row>
    <row r="500" spans="1:37" hidden="1" x14ac:dyDescent="0.35">
      <c r="A500" t="s">
        <v>8</v>
      </c>
      <c r="B500" t="s">
        <v>114</v>
      </c>
      <c r="C500">
        <v>31</v>
      </c>
      <c r="D500" t="str">
        <f>VLOOKUP(C500,AI:AK,2,0)</f>
        <v>HCD Gender Index - Internet penetration</v>
      </c>
      <c r="F500">
        <f>VLOOKUP(C500,AI:AK,1,0)</f>
        <v>31</v>
      </c>
      <c r="G500" t="str">
        <f>VLOOKUP(C500,AI:AK,3,0)</f>
        <v>% using the Internet (female vs. Male population)</v>
      </c>
      <c r="J500" s="17">
        <f t="shared" si="13"/>
        <v>0</v>
      </c>
      <c r="M500" s="18" t="str" cm="1">
        <f t="array" ref="M500">IF(AND(B500&lt;&gt;"", L500&lt;&gt;""), 1 + SUMPRODUCT((B$2:B$593=B500) * (L$2:L$593&gt;L500) * (A$2:A$593&lt;&gt;"ECOWAS")), "")</f>
        <v/>
      </c>
      <c r="AI500">
        <v>19</v>
      </c>
      <c r="AJ500" s="9" t="s">
        <v>92</v>
      </c>
      <c r="AK500" s="11" t="s">
        <v>93</v>
      </c>
    </row>
    <row r="501" spans="1:37" hidden="1" x14ac:dyDescent="0.35">
      <c r="A501" t="s">
        <v>9</v>
      </c>
      <c r="B501" t="s">
        <v>114</v>
      </c>
      <c r="C501">
        <v>31</v>
      </c>
      <c r="D501" t="str">
        <f>VLOOKUP(C501,AI:AK,2,0)</f>
        <v>HCD Gender Index - Internet penetration</v>
      </c>
      <c r="F501">
        <f>VLOOKUP(C501,AI:AK,1,0)</f>
        <v>31</v>
      </c>
      <c r="G501" t="str">
        <f>VLOOKUP(C501,AI:AK,3,0)</f>
        <v>% using the Internet (female vs. Male population)</v>
      </c>
      <c r="J501" s="17">
        <f t="shared" si="13"/>
        <v>0</v>
      </c>
      <c r="M501" s="18" t="str" cm="1">
        <f t="array" ref="M501">IF(AND(B501&lt;&gt;"", L501&lt;&gt;""), 1 + SUMPRODUCT((B$2:B$593=B501) * (L$2:L$593&gt;L501) * (A$2:A$593&lt;&gt;"ECOWAS")), "")</f>
        <v/>
      </c>
      <c r="AI501">
        <v>19</v>
      </c>
      <c r="AJ501" s="9" t="s">
        <v>92</v>
      </c>
      <c r="AK501" s="11" t="s">
        <v>93</v>
      </c>
    </row>
    <row r="502" spans="1:37" hidden="1" x14ac:dyDescent="0.35">
      <c r="A502" t="s">
        <v>10</v>
      </c>
      <c r="B502" t="s">
        <v>114</v>
      </c>
      <c r="C502">
        <v>31</v>
      </c>
      <c r="D502" t="str">
        <f>VLOOKUP(C502,AI:AK,2,0)</f>
        <v>HCD Gender Index - Internet penetration</v>
      </c>
      <c r="F502">
        <f>VLOOKUP(C502,AI:AK,1,0)</f>
        <v>31</v>
      </c>
      <c r="G502" t="str">
        <f>VLOOKUP(C502,AI:AK,3,0)</f>
        <v>% using the Internet (female vs. Male population)</v>
      </c>
      <c r="J502" s="17">
        <f t="shared" si="13"/>
        <v>0</v>
      </c>
      <c r="M502" s="18" t="str" cm="1">
        <f t="array" ref="M502">IF(AND(B502&lt;&gt;"", L502&lt;&gt;""), 1 + SUMPRODUCT((B$2:B$593=B502) * (L$2:L$593&gt;L502) * (A$2:A$593&lt;&gt;"ECOWAS")), "")</f>
        <v/>
      </c>
      <c r="AI502">
        <v>19</v>
      </c>
      <c r="AJ502" s="9" t="s">
        <v>92</v>
      </c>
      <c r="AK502" s="11" t="s">
        <v>93</v>
      </c>
    </row>
    <row r="503" spans="1:37" hidden="1" x14ac:dyDescent="0.35">
      <c r="A503" t="s">
        <v>11</v>
      </c>
      <c r="B503" t="s">
        <v>114</v>
      </c>
      <c r="C503">
        <v>31</v>
      </c>
      <c r="D503" t="str">
        <f>VLOOKUP(C503,AI:AK,2,0)</f>
        <v>HCD Gender Index - Internet penetration</v>
      </c>
      <c r="F503">
        <f>VLOOKUP(C503,AI:AK,1,0)</f>
        <v>31</v>
      </c>
      <c r="G503" t="str">
        <f>VLOOKUP(C503,AI:AK,3,0)</f>
        <v>% using the Internet (female vs. Male population)</v>
      </c>
      <c r="J503" s="17">
        <f t="shared" si="13"/>
        <v>0</v>
      </c>
      <c r="M503" s="18" t="str" cm="1">
        <f t="array" ref="M503">IF(AND(B503&lt;&gt;"", L503&lt;&gt;""), 1 + SUMPRODUCT((B$2:B$593=B503) * (L$2:L$593&gt;L503) * (A$2:A$593&lt;&gt;"ECOWAS")), "")</f>
        <v/>
      </c>
      <c r="AI503">
        <v>19</v>
      </c>
      <c r="AJ503" s="9" t="s">
        <v>92</v>
      </c>
      <c r="AK503" s="11" t="s">
        <v>93</v>
      </c>
    </row>
    <row r="504" spans="1:37" hidden="1" x14ac:dyDescent="0.35">
      <c r="A504" t="s">
        <v>12</v>
      </c>
      <c r="B504" t="s">
        <v>114</v>
      </c>
      <c r="C504">
        <v>31</v>
      </c>
      <c r="D504" t="str">
        <f>VLOOKUP(C504,AI:AK,2,0)</f>
        <v>HCD Gender Index - Internet penetration</v>
      </c>
      <c r="F504">
        <f>VLOOKUP(C504,AI:AK,1,0)</f>
        <v>31</v>
      </c>
      <c r="G504" t="str">
        <f>VLOOKUP(C504,AI:AK,3,0)</f>
        <v>% using the Internet (female vs. Male population)</v>
      </c>
      <c r="J504" s="17">
        <f t="shared" si="13"/>
        <v>0</v>
      </c>
      <c r="M504" s="18" t="str" cm="1">
        <f t="array" ref="M504">IF(AND(B504&lt;&gt;"", L504&lt;&gt;""), 1 + SUMPRODUCT((B$2:B$593=B504) * (L$2:L$593&gt;L504) * (A$2:A$593&lt;&gt;"ECOWAS")), "")</f>
        <v/>
      </c>
      <c r="AI504">
        <v>19</v>
      </c>
      <c r="AJ504" s="9" t="s">
        <v>92</v>
      </c>
      <c r="AK504" s="11" t="s">
        <v>93</v>
      </c>
    </row>
    <row r="505" spans="1:37" hidden="1" x14ac:dyDescent="0.35">
      <c r="A505" t="s">
        <v>13</v>
      </c>
      <c r="B505" t="s">
        <v>114</v>
      </c>
      <c r="C505">
        <v>31</v>
      </c>
      <c r="D505" t="str">
        <f>VLOOKUP(C505,AI:AK,2,0)</f>
        <v>HCD Gender Index - Internet penetration</v>
      </c>
      <c r="F505">
        <f>VLOOKUP(C505,AI:AK,1,0)</f>
        <v>31</v>
      </c>
      <c r="G505" t="str">
        <f>VLOOKUP(C505,AI:AK,3,0)</f>
        <v>% using the Internet (female vs. Male population)</v>
      </c>
      <c r="J505" s="17">
        <f t="shared" si="13"/>
        <v>0</v>
      </c>
      <c r="M505" s="18" t="str" cm="1">
        <f t="array" ref="M505">IF(AND(B505&lt;&gt;"", L505&lt;&gt;""), 1 + SUMPRODUCT((B$2:B$593=B505) * (L$2:L$593&gt;L505) * (A$2:A$593&lt;&gt;"ECOWAS")), "")</f>
        <v/>
      </c>
      <c r="AI505">
        <v>19</v>
      </c>
      <c r="AJ505" s="9" t="s">
        <v>92</v>
      </c>
      <c r="AK505" s="11" t="s">
        <v>93</v>
      </c>
    </row>
    <row r="506" spans="1:37" hidden="1" x14ac:dyDescent="0.35">
      <c r="A506" t="s">
        <v>14</v>
      </c>
      <c r="B506" t="s">
        <v>114</v>
      </c>
      <c r="C506">
        <v>31</v>
      </c>
      <c r="D506" t="str">
        <f>VLOOKUP(C506,AI:AK,2,0)</f>
        <v>HCD Gender Index - Internet penetration</v>
      </c>
      <c r="F506">
        <f>VLOOKUP(C506,AI:AK,1,0)</f>
        <v>31</v>
      </c>
      <c r="G506" t="str">
        <f>VLOOKUP(C506,AI:AK,3,0)</f>
        <v>% using the Internet (female vs. Male population)</v>
      </c>
      <c r="J506" s="17">
        <f t="shared" si="13"/>
        <v>0</v>
      </c>
      <c r="M506" s="18" t="str" cm="1">
        <f t="array" ref="M506">IF(AND(B506&lt;&gt;"", L506&lt;&gt;""), 1 + SUMPRODUCT((B$2:B$593=B506) * (L$2:L$593&gt;L506) * (A$2:A$593&lt;&gt;"ECOWAS")), "")</f>
        <v/>
      </c>
      <c r="AI506">
        <v>19</v>
      </c>
      <c r="AJ506" s="9" t="s">
        <v>92</v>
      </c>
      <c r="AK506" s="11" t="s">
        <v>93</v>
      </c>
    </row>
    <row r="507" spans="1:37" hidden="1" x14ac:dyDescent="0.35">
      <c r="A507" t="s">
        <v>15</v>
      </c>
      <c r="B507" t="s">
        <v>114</v>
      </c>
      <c r="C507">
        <v>31</v>
      </c>
      <c r="D507" t="str">
        <f>VLOOKUP(C507,AI:AK,2,0)</f>
        <v>HCD Gender Index - Internet penetration</v>
      </c>
      <c r="F507">
        <f>VLOOKUP(C507,AI:AK,1,0)</f>
        <v>31</v>
      </c>
      <c r="G507" t="str">
        <f>VLOOKUP(C507,AI:AK,3,0)</f>
        <v>% using the Internet (female vs. Male population)</v>
      </c>
      <c r="J507" s="17">
        <f t="shared" si="13"/>
        <v>0</v>
      </c>
      <c r="M507" s="18" t="str" cm="1">
        <f t="array" ref="M507">IF(AND(B507&lt;&gt;"", L507&lt;&gt;""), 1 + SUMPRODUCT((B$2:B$593=B507) * (L$2:L$593&gt;L507) * (A$2:A$593&lt;&gt;"ECOWAS")), "")</f>
        <v/>
      </c>
      <c r="AI507">
        <v>19</v>
      </c>
      <c r="AJ507" s="9" t="s">
        <v>92</v>
      </c>
      <c r="AK507" s="11" t="s">
        <v>93</v>
      </c>
    </row>
    <row r="508" spans="1:37" hidden="1" x14ac:dyDescent="0.35">
      <c r="A508" t="s">
        <v>16</v>
      </c>
      <c r="B508" t="s">
        <v>114</v>
      </c>
      <c r="C508">
        <v>31</v>
      </c>
      <c r="D508" t="str">
        <f>VLOOKUP(C508,AI:AK,2,0)</f>
        <v>HCD Gender Index - Internet penetration</v>
      </c>
      <c r="F508">
        <f>VLOOKUP(C508,AI:AK,1,0)</f>
        <v>31</v>
      </c>
      <c r="G508" t="str">
        <f>VLOOKUP(C508,AI:AK,3,0)</f>
        <v>% using the Internet (female vs. Male population)</v>
      </c>
      <c r="J508" s="17">
        <f t="shared" si="13"/>
        <v>0</v>
      </c>
      <c r="M508" s="18" t="str" cm="1">
        <f t="array" ref="M508">IF(AND(B508&lt;&gt;"", L508&lt;&gt;""), 1 + SUMPRODUCT((B$2:B$593=B508) * (L$2:L$593&gt;L508) * (A$2:A$593&lt;&gt;"ECOWAS")), "")</f>
        <v/>
      </c>
      <c r="AI508">
        <v>19</v>
      </c>
      <c r="AJ508" s="9" t="s">
        <v>92</v>
      </c>
      <c r="AK508" s="11" t="s">
        <v>93</v>
      </c>
    </row>
    <row r="509" spans="1:37" hidden="1" x14ac:dyDescent="0.35">
      <c r="A509" t="s">
        <v>17</v>
      </c>
      <c r="B509" t="s">
        <v>114</v>
      </c>
      <c r="C509">
        <v>31</v>
      </c>
      <c r="D509" t="str">
        <f>VLOOKUP(C509,AI:AK,2,0)</f>
        <v>HCD Gender Index - Internet penetration</v>
      </c>
      <c r="F509">
        <f>VLOOKUP(C509,AI:AK,1,0)</f>
        <v>31</v>
      </c>
      <c r="G509" t="str">
        <f>VLOOKUP(C509,AI:AK,3,0)</f>
        <v>% using the Internet (female vs. Male population)</v>
      </c>
      <c r="J509" s="17">
        <f t="shared" si="13"/>
        <v>0</v>
      </c>
      <c r="M509" s="18" t="str" cm="1">
        <f t="array" ref="M509">IF(AND(B509&lt;&gt;"", L509&lt;&gt;""), 1 + SUMPRODUCT((B$2:B$593=B509) * (L$2:L$593&gt;L509) * (A$2:A$593&lt;&gt;"ECOWAS")), "")</f>
        <v/>
      </c>
      <c r="AI509">
        <v>19</v>
      </c>
      <c r="AJ509" s="9" t="s">
        <v>92</v>
      </c>
      <c r="AK509" s="11" t="s">
        <v>93</v>
      </c>
    </row>
    <row r="510" spans="1:37" hidden="1" x14ac:dyDescent="0.35">
      <c r="A510" t="s">
        <v>18</v>
      </c>
      <c r="B510" t="s">
        <v>114</v>
      </c>
      <c r="C510">
        <v>31</v>
      </c>
      <c r="D510" t="str">
        <f>VLOOKUP(C510,AI:AK,2,0)</f>
        <v>HCD Gender Index - Internet penetration</v>
      </c>
      <c r="F510">
        <f>VLOOKUP(C510,AI:AK,1,0)</f>
        <v>31</v>
      </c>
      <c r="G510" t="str">
        <f>VLOOKUP(C510,AI:AK,3,0)</f>
        <v>% using the Internet (female vs. Male population)</v>
      </c>
      <c r="J510" s="17">
        <f t="shared" si="13"/>
        <v>0</v>
      </c>
      <c r="M510" s="18" t="str" cm="1">
        <f t="array" ref="M510">IF(AND(B510&lt;&gt;"", L510&lt;&gt;""), 1 + SUMPRODUCT((B$2:B$593=B510) * (L$2:L$593&gt;L510) * (A$2:A$593&lt;&gt;"ECOWAS")), "")</f>
        <v/>
      </c>
      <c r="AI510">
        <v>19</v>
      </c>
      <c r="AJ510" s="9" t="s">
        <v>92</v>
      </c>
      <c r="AK510" s="11" t="s">
        <v>93</v>
      </c>
    </row>
    <row r="511" spans="1:37" hidden="1" x14ac:dyDescent="0.35">
      <c r="A511" t="s">
        <v>19</v>
      </c>
      <c r="B511" t="s">
        <v>114</v>
      </c>
      <c r="C511">
        <v>31</v>
      </c>
      <c r="D511" t="str">
        <f>VLOOKUP(C511,AI:AK,2,0)</f>
        <v>HCD Gender Index - Internet penetration</v>
      </c>
      <c r="F511">
        <f>VLOOKUP(C511,AI:AK,1,0)</f>
        <v>31</v>
      </c>
      <c r="G511" t="str">
        <f>VLOOKUP(C511,AI:AK,3,0)</f>
        <v>% using the Internet (female vs. Male population)</v>
      </c>
      <c r="J511" s="17">
        <f t="shared" si="13"/>
        <v>0</v>
      </c>
      <c r="M511" s="18" t="str" cm="1">
        <f t="array" ref="M511">IF(AND(B511&lt;&gt;"", L511&lt;&gt;""), 1 + SUMPRODUCT((B$2:B$593=B511) * (L$2:L$593&gt;L511) * (A$2:A$593&lt;&gt;"ECOWAS")), "")</f>
        <v/>
      </c>
      <c r="AI511">
        <v>19</v>
      </c>
      <c r="AJ511" s="9" t="s">
        <v>92</v>
      </c>
      <c r="AK511" s="11" t="s">
        <v>93</v>
      </c>
    </row>
    <row r="512" spans="1:37" hidden="1" x14ac:dyDescent="0.35">
      <c r="A512" t="s">
        <v>20</v>
      </c>
      <c r="B512" t="s">
        <v>114</v>
      </c>
      <c r="C512">
        <v>31</v>
      </c>
      <c r="D512" t="str">
        <f>VLOOKUP(C512,AI:AK,2,0)</f>
        <v>HCD Gender Index - Internet penetration</v>
      </c>
      <c r="F512">
        <f>VLOOKUP(C512,AI:AK,1,0)</f>
        <v>31</v>
      </c>
      <c r="G512" t="str">
        <f>VLOOKUP(C512,AI:AK,3,0)</f>
        <v>% using the Internet (female vs. Male population)</v>
      </c>
      <c r="J512" s="17">
        <f t="shared" si="13"/>
        <v>0</v>
      </c>
      <c r="M512" s="18" t="str" cm="1">
        <f t="array" ref="M512">IF(AND(B512&lt;&gt;"", L512&lt;&gt;""), 1 + SUMPRODUCT((B$2:B$593=B512) * (L$2:L$593&gt;L512) * (A$2:A$593&lt;&gt;"ECOWAS")), "")</f>
        <v/>
      </c>
      <c r="AI512">
        <v>19</v>
      </c>
      <c r="AJ512" s="9" t="s">
        <v>92</v>
      </c>
      <c r="AK512" s="11" t="s">
        <v>93</v>
      </c>
    </row>
    <row r="513" spans="1:37" hidden="1" x14ac:dyDescent="0.35">
      <c r="A513" t="s">
        <v>21</v>
      </c>
      <c r="B513" t="s">
        <v>114</v>
      </c>
      <c r="C513">
        <v>31</v>
      </c>
      <c r="D513" t="str">
        <f>VLOOKUP(C513,AI:AK,2,0)</f>
        <v>HCD Gender Index - Internet penetration</v>
      </c>
      <c r="F513">
        <f>VLOOKUP(C513,AI:AK,1,0)</f>
        <v>31</v>
      </c>
      <c r="G513" t="str">
        <f>VLOOKUP(C513,AI:AK,3,0)</f>
        <v>% using the Internet (female vs. Male population)</v>
      </c>
      <c r="J513" s="17">
        <f t="shared" si="13"/>
        <v>0</v>
      </c>
      <c r="M513" s="18" t="str" cm="1">
        <f t="array" ref="M513">IF(AND(B513&lt;&gt;"", L513&lt;&gt;""), 1 + SUMPRODUCT((B$2:B$593=B513) * (L$2:L$593&gt;L513) * (A$2:A$593&lt;&gt;"ECOWAS")), "")</f>
        <v/>
      </c>
      <c r="AI513">
        <v>19</v>
      </c>
      <c r="AJ513" s="9" t="s">
        <v>92</v>
      </c>
      <c r="AK513" s="11" t="s">
        <v>93</v>
      </c>
    </row>
    <row r="514" spans="1:37" hidden="1" x14ac:dyDescent="0.35">
      <c r="A514" t="s">
        <v>6</v>
      </c>
      <c r="B514" t="s">
        <v>116</v>
      </c>
      <c r="C514">
        <v>32</v>
      </c>
      <c r="D514" t="str">
        <f>VLOOKUP(C514,AI:AK,2,0)</f>
        <v>HCD Gender Index - Saving at a financial institution</v>
      </c>
      <c r="F514">
        <f>VLOOKUP(C514,AI:AK,1,0)</f>
        <v>32</v>
      </c>
      <c r="G514" t="str">
        <f>VLOOKUP(C514,AI:AK,3,0)</f>
        <v>% age 15+</v>
      </c>
      <c r="J514" s="17">
        <f t="shared" si="13"/>
        <v>0</v>
      </c>
      <c r="M514" s="18" t="str" cm="1">
        <f t="array" ref="M514">IF(AND(B514&lt;&gt;"", L514&lt;&gt;""), 1 + SUMPRODUCT((B$2:B$593=B514) * (L$2:L$593&gt;L514) * (A$2:A$593&lt;&gt;"ECOWAS")), "")</f>
        <v/>
      </c>
      <c r="AI514">
        <v>19</v>
      </c>
      <c r="AJ514" s="9" t="s">
        <v>92</v>
      </c>
      <c r="AK514" s="11" t="s">
        <v>93</v>
      </c>
    </row>
    <row r="515" spans="1:37" hidden="1" x14ac:dyDescent="0.35">
      <c r="A515" t="s">
        <v>7</v>
      </c>
      <c r="B515" t="s">
        <v>116</v>
      </c>
      <c r="C515">
        <v>32</v>
      </c>
      <c r="D515" t="str">
        <f>VLOOKUP(C515,AI:AK,2,0)</f>
        <v>HCD Gender Index - Saving at a financial institution</v>
      </c>
      <c r="F515">
        <f>VLOOKUP(C515,AI:AK,1,0)</f>
        <v>32</v>
      </c>
      <c r="G515" t="str">
        <f>VLOOKUP(C515,AI:AK,3,0)</f>
        <v>% age 15+</v>
      </c>
      <c r="J515" s="17">
        <f t="shared" ref="J515:J578" si="14">L515-I515</f>
        <v>0</v>
      </c>
      <c r="M515" s="18" t="str" cm="1">
        <f t="array" ref="M515">IF(AND(B515&lt;&gt;"", L515&lt;&gt;""), 1 + SUMPRODUCT((B$2:B$593=B515) * (L$2:L$593&gt;L515) * (A$2:A$593&lt;&gt;"ECOWAS")), "")</f>
        <v/>
      </c>
      <c r="AI515">
        <v>11</v>
      </c>
      <c r="AJ515" s="9" t="s">
        <v>79</v>
      </c>
      <c r="AK515" s="11" t="s">
        <v>80</v>
      </c>
    </row>
    <row r="516" spans="1:37" hidden="1" x14ac:dyDescent="0.35">
      <c r="A516" t="s">
        <v>8</v>
      </c>
      <c r="B516" t="s">
        <v>116</v>
      </c>
      <c r="C516">
        <v>32</v>
      </c>
      <c r="D516" t="str">
        <f>VLOOKUP(C516,AI:AK,2,0)</f>
        <v>HCD Gender Index - Saving at a financial institution</v>
      </c>
      <c r="F516">
        <f>VLOOKUP(C516,AI:AK,1,0)</f>
        <v>32</v>
      </c>
      <c r="G516" t="str">
        <f>VLOOKUP(C516,AI:AK,3,0)</f>
        <v>% age 15+</v>
      </c>
      <c r="J516" s="17">
        <f t="shared" si="14"/>
        <v>0</v>
      </c>
      <c r="M516" s="18" t="str" cm="1">
        <f t="array" ref="M516">IF(AND(B516&lt;&gt;"", L516&lt;&gt;""), 1 + SUMPRODUCT((B$2:B$593=B516) * (L$2:L$593&gt;L516) * (A$2:A$593&lt;&gt;"ECOWAS")), "")</f>
        <v/>
      </c>
      <c r="AI516">
        <v>11</v>
      </c>
      <c r="AJ516" s="9" t="s">
        <v>79</v>
      </c>
      <c r="AK516" s="11" t="s">
        <v>80</v>
      </c>
    </row>
    <row r="517" spans="1:37" hidden="1" x14ac:dyDescent="0.35">
      <c r="A517" t="s">
        <v>9</v>
      </c>
      <c r="B517" t="s">
        <v>116</v>
      </c>
      <c r="C517">
        <v>32</v>
      </c>
      <c r="D517" t="str">
        <f>VLOOKUP(C517,AI:AK,2,0)</f>
        <v>HCD Gender Index - Saving at a financial institution</v>
      </c>
      <c r="F517">
        <f>VLOOKUP(C517,AI:AK,1,0)</f>
        <v>32</v>
      </c>
      <c r="G517" t="str">
        <f>VLOOKUP(C517,AI:AK,3,0)</f>
        <v>% age 15+</v>
      </c>
      <c r="J517" s="17">
        <f t="shared" si="14"/>
        <v>0</v>
      </c>
      <c r="M517" s="18" t="str" cm="1">
        <f t="array" ref="M517">IF(AND(B517&lt;&gt;"", L517&lt;&gt;""), 1 + SUMPRODUCT((B$2:B$593=B517) * (L$2:L$593&gt;L517) * (A$2:A$593&lt;&gt;"ECOWAS")), "")</f>
        <v/>
      </c>
      <c r="AI517">
        <v>11</v>
      </c>
      <c r="AJ517" s="9" t="s">
        <v>79</v>
      </c>
      <c r="AK517" s="11" t="s">
        <v>80</v>
      </c>
    </row>
    <row r="518" spans="1:37" hidden="1" x14ac:dyDescent="0.35">
      <c r="A518" t="s">
        <v>10</v>
      </c>
      <c r="B518" t="s">
        <v>116</v>
      </c>
      <c r="C518">
        <v>32</v>
      </c>
      <c r="D518" t="str">
        <f>VLOOKUP(C518,AI:AK,2,0)</f>
        <v>HCD Gender Index - Saving at a financial institution</v>
      </c>
      <c r="F518">
        <f>VLOOKUP(C518,AI:AK,1,0)</f>
        <v>32</v>
      </c>
      <c r="G518" t="str">
        <f>VLOOKUP(C518,AI:AK,3,0)</f>
        <v>% age 15+</v>
      </c>
      <c r="J518" s="17">
        <f t="shared" si="14"/>
        <v>0</v>
      </c>
      <c r="M518" s="18" t="str" cm="1">
        <f t="array" ref="M518">IF(AND(B518&lt;&gt;"", L518&lt;&gt;""), 1 + SUMPRODUCT((B$2:B$593=B518) * (L$2:L$593&gt;L518) * (A$2:A$593&lt;&gt;"ECOWAS")), "")</f>
        <v/>
      </c>
      <c r="AI518">
        <v>11</v>
      </c>
      <c r="AJ518" s="9" t="s">
        <v>79</v>
      </c>
      <c r="AK518" s="11" t="s">
        <v>80</v>
      </c>
    </row>
    <row r="519" spans="1:37" hidden="1" x14ac:dyDescent="0.35">
      <c r="A519" t="s">
        <v>11</v>
      </c>
      <c r="B519" t="s">
        <v>116</v>
      </c>
      <c r="C519">
        <v>32</v>
      </c>
      <c r="D519" t="str">
        <f>VLOOKUP(C519,AI:AK,2,0)</f>
        <v>HCD Gender Index - Saving at a financial institution</v>
      </c>
      <c r="F519">
        <f>VLOOKUP(C519,AI:AK,1,0)</f>
        <v>32</v>
      </c>
      <c r="G519" t="str">
        <f>VLOOKUP(C519,AI:AK,3,0)</f>
        <v>% age 15+</v>
      </c>
      <c r="J519" s="17">
        <f t="shared" si="14"/>
        <v>0</v>
      </c>
      <c r="M519" s="18" t="str" cm="1">
        <f t="array" ref="M519">IF(AND(B519&lt;&gt;"", L519&lt;&gt;""), 1 + SUMPRODUCT((B$2:B$593=B519) * (L$2:L$593&gt;L519) * (A$2:A$593&lt;&gt;"ECOWAS")), "")</f>
        <v/>
      </c>
      <c r="AI519">
        <v>11</v>
      </c>
      <c r="AJ519" s="9" t="s">
        <v>79</v>
      </c>
      <c r="AK519" s="11" t="s">
        <v>80</v>
      </c>
    </row>
    <row r="520" spans="1:37" hidden="1" x14ac:dyDescent="0.35">
      <c r="A520" t="s">
        <v>12</v>
      </c>
      <c r="B520" t="s">
        <v>116</v>
      </c>
      <c r="C520">
        <v>32</v>
      </c>
      <c r="D520" t="str">
        <f>VLOOKUP(C520,AI:AK,2,0)</f>
        <v>HCD Gender Index - Saving at a financial institution</v>
      </c>
      <c r="F520">
        <f>VLOOKUP(C520,AI:AK,1,0)</f>
        <v>32</v>
      </c>
      <c r="G520" t="str">
        <f>VLOOKUP(C520,AI:AK,3,0)</f>
        <v>% age 15+</v>
      </c>
      <c r="J520" s="17">
        <f t="shared" si="14"/>
        <v>0</v>
      </c>
      <c r="M520" s="18" t="str" cm="1">
        <f t="array" ref="M520">IF(AND(B520&lt;&gt;"", L520&lt;&gt;""), 1 + SUMPRODUCT((B$2:B$593=B520) * (L$2:L$593&gt;L520) * (A$2:A$593&lt;&gt;"ECOWAS")), "")</f>
        <v/>
      </c>
      <c r="AI520">
        <v>11</v>
      </c>
      <c r="AJ520" s="9" t="s">
        <v>79</v>
      </c>
      <c r="AK520" s="11" t="s">
        <v>80</v>
      </c>
    </row>
    <row r="521" spans="1:37" hidden="1" x14ac:dyDescent="0.35">
      <c r="A521" t="s">
        <v>13</v>
      </c>
      <c r="B521" t="s">
        <v>116</v>
      </c>
      <c r="C521">
        <v>32</v>
      </c>
      <c r="D521" t="str">
        <f>VLOOKUP(C521,AI:AK,2,0)</f>
        <v>HCD Gender Index - Saving at a financial institution</v>
      </c>
      <c r="F521">
        <f>VLOOKUP(C521,AI:AK,1,0)</f>
        <v>32</v>
      </c>
      <c r="G521" t="str">
        <f>VLOOKUP(C521,AI:AK,3,0)</f>
        <v>% age 15+</v>
      </c>
      <c r="J521" s="17">
        <f t="shared" si="14"/>
        <v>0</v>
      </c>
      <c r="M521" s="18" t="str" cm="1">
        <f t="array" ref="M521">IF(AND(B521&lt;&gt;"", L521&lt;&gt;""), 1 + SUMPRODUCT((B$2:B$593=B521) * (L$2:L$593&gt;L521) * (A$2:A$593&lt;&gt;"ECOWAS")), "")</f>
        <v/>
      </c>
      <c r="AI521">
        <v>11</v>
      </c>
      <c r="AJ521" s="9" t="s">
        <v>79</v>
      </c>
      <c r="AK521" s="11" t="s">
        <v>80</v>
      </c>
    </row>
    <row r="522" spans="1:37" hidden="1" x14ac:dyDescent="0.35">
      <c r="A522" t="s">
        <v>14</v>
      </c>
      <c r="B522" t="s">
        <v>116</v>
      </c>
      <c r="C522">
        <v>32</v>
      </c>
      <c r="D522" t="str">
        <f>VLOOKUP(C522,AI:AK,2,0)</f>
        <v>HCD Gender Index - Saving at a financial institution</v>
      </c>
      <c r="F522">
        <f>VLOOKUP(C522,AI:AK,1,0)</f>
        <v>32</v>
      </c>
      <c r="G522" t="str">
        <f>VLOOKUP(C522,AI:AK,3,0)</f>
        <v>% age 15+</v>
      </c>
      <c r="J522" s="17">
        <f t="shared" si="14"/>
        <v>0</v>
      </c>
      <c r="M522" s="18" t="str" cm="1">
        <f t="array" ref="M522">IF(AND(B522&lt;&gt;"", L522&lt;&gt;""), 1 + SUMPRODUCT((B$2:B$593=B522) * (L$2:L$593&gt;L522) * (A$2:A$593&lt;&gt;"ECOWAS")), "")</f>
        <v/>
      </c>
      <c r="AI522">
        <v>11</v>
      </c>
      <c r="AJ522" s="9" t="s">
        <v>79</v>
      </c>
      <c r="AK522" s="11" t="s">
        <v>80</v>
      </c>
    </row>
    <row r="523" spans="1:37" hidden="1" x14ac:dyDescent="0.35">
      <c r="A523" t="s">
        <v>15</v>
      </c>
      <c r="B523" t="s">
        <v>116</v>
      </c>
      <c r="C523">
        <v>32</v>
      </c>
      <c r="D523" t="str">
        <f>VLOOKUP(C523,AI:AK,2,0)</f>
        <v>HCD Gender Index - Saving at a financial institution</v>
      </c>
      <c r="F523">
        <f>VLOOKUP(C523,AI:AK,1,0)</f>
        <v>32</v>
      </c>
      <c r="G523" t="str">
        <f>VLOOKUP(C523,AI:AK,3,0)</f>
        <v>% age 15+</v>
      </c>
      <c r="J523" s="17">
        <f t="shared" si="14"/>
        <v>0</v>
      </c>
      <c r="M523" s="18" t="str" cm="1">
        <f t="array" ref="M523">IF(AND(B523&lt;&gt;"", L523&lt;&gt;""), 1 + SUMPRODUCT((B$2:B$593=B523) * (L$2:L$593&gt;L523) * (A$2:A$593&lt;&gt;"ECOWAS")), "")</f>
        <v/>
      </c>
      <c r="AI523">
        <v>11</v>
      </c>
      <c r="AJ523" s="9" t="s">
        <v>79</v>
      </c>
      <c r="AK523" s="11" t="s">
        <v>80</v>
      </c>
    </row>
    <row r="524" spans="1:37" hidden="1" x14ac:dyDescent="0.35">
      <c r="A524" t="s">
        <v>16</v>
      </c>
      <c r="B524" t="s">
        <v>116</v>
      </c>
      <c r="C524">
        <v>32</v>
      </c>
      <c r="D524" t="str">
        <f>VLOOKUP(C524,AI:AK,2,0)</f>
        <v>HCD Gender Index - Saving at a financial institution</v>
      </c>
      <c r="F524">
        <f>VLOOKUP(C524,AI:AK,1,0)</f>
        <v>32</v>
      </c>
      <c r="G524" t="str">
        <f>VLOOKUP(C524,AI:AK,3,0)</f>
        <v>% age 15+</v>
      </c>
      <c r="J524" s="17">
        <f t="shared" si="14"/>
        <v>0</v>
      </c>
      <c r="M524" s="18" t="str" cm="1">
        <f t="array" ref="M524">IF(AND(B524&lt;&gt;"", L524&lt;&gt;""), 1 + SUMPRODUCT((B$2:B$593=B524) * (L$2:L$593&gt;L524) * (A$2:A$593&lt;&gt;"ECOWAS")), "")</f>
        <v/>
      </c>
      <c r="AI524">
        <v>11</v>
      </c>
      <c r="AJ524" s="9" t="s">
        <v>79</v>
      </c>
      <c r="AK524" s="11" t="s">
        <v>80</v>
      </c>
    </row>
    <row r="525" spans="1:37" hidden="1" x14ac:dyDescent="0.35">
      <c r="A525" t="s">
        <v>17</v>
      </c>
      <c r="B525" t="s">
        <v>116</v>
      </c>
      <c r="C525">
        <v>32</v>
      </c>
      <c r="D525" t="str">
        <f>VLOOKUP(C525,AI:AK,2,0)</f>
        <v>HCD Gender Index - Saving at a financial institution</v>
      </c>
      <c r="F525">
        <f>VLOOKUP(C525,AI:AK,1,0)</f>
        <v>32</v>
      </c>
      <c r="G525" t="str">
        <f>VLOOKUP(C525,AI:AK,3,0)</f>
        <v>% age 15+</v>
      </c>
      <c r="J525" s="17">
        <f t="shared" si="14"/>
        <v>0</v>
      </c>
      <c r="M525" s="18" t="str" cm="1">
        <f t="array" ref="M525">IF(AND(B525&lt;&gt;"", L525&lt;&gt;""), 1 + SUMPRODUCT((B$2:B$593=B525) * (L$2:L$593&gt;L525) * (A$2:A$593&lt;&gt;"ECOWAS")), "")</f>
        <v/>
      </c>
      <c r="AI525">
        <v>11</v>
      </c>
      <c r="AJ525" s="9" t="s">
        <v>79</v>
      </c>
      <c r="AK525" s="11" t="s">
        <v>80</v>
      </c>
    </row>
    <row r="526" spans="1:37" hidden="1" x14ac:dyDescent="0.35">
      <c r="A526" t="s">
        <v>18</v>
      </c>
      <c r="B526" t="s">
        <v>116</v>
      </c>
      <c r="C526">
        <v>32</v>
      </c>
      <c r="D526" t="str">
        <f>VLOOKUP(C526,AI:AK,2,0)</f>
        <v>HCD Gender Index - Saving at a financial institution</v>
      </c>
      <c r="F526">
        <f>VLOOKUP(C526,AI:AK,1,0)</f>
        <v>32</v>
      </c>
      <c r="G526" t="str">
        <f>VLOOKUP(C526,AI:AK,3,0)</f>
        <v>% age 15+</v>
      </c>
      <c r="J526" s="17">
        <f t="shared" si="14"/>
        <v>0</v>
      </c>
      <c r="M526" s="18" t="str" cm="1">
        <f t="array" ref="M526">IF(AND(B526&lt;&gt;"", L526&lt;&gt;""), 1 + SUMPRODUCT((B$2:B$593=B526) * (L$2:L$593&gt;L526) * (A$2:A$593&lt;&gt;"ECOWAS")), "")</f>
        <v/>
      </c>
      <c r="AI526">
        <v>11</v>
      </c>
      <c r="AJ526" s="9" t="s">
        <v>79</v>
      </c>
      <c r="AK526" s="11" t="s">
        <v>80</v>
      </c>
    </row>
    <row r="527" spans="1:37" hidden="1" x14ac:dyDescent="0.35">
      <c r="A527" t="s">
        <v>19</v>
      </c>
      <c r="B527" t="s">
        <v>116</v>
      </c>
      <c r="C527">
        <v>32</v>
      </c>
      <c r="D527" t="str">
        <f>VLOOKUP(C527,AI:AK,2,0)</f>
        <v>HCD Gender Index - Saving at a financial institution</v>
      </c>
      <c r="F527">
        <f>VLOOKUP(C527,AI:AK,1,0)</f>
        <v>32</v>
      </c>
      <c r="G527" t="str">
        <f>VLOOKUP(C527,AI:AK,3,0)</f>
        <v>% age 15+</v>
      </c>
      <c r="J527" s="17">
        <f t="shared" si="14"/>
        <v>0</v>
      </c>
      <c r="M527" s="18" t="str" cm="1">
        <f t="array" ref="M527">IF(AND(B527&lt;&gt;"", L527&lt;&gt;""), 1 + SUMPRODUCT((B$2:B$593=B527) * (L$2:L$593&gt;L527) * (A$2:A$593&lt;&gt;"ECOWAS")), "")</f>
        <v/>
      </c>
      <c r="AI527">
        <v>11</v>
      </c>
      <c r="AJ527" s="9" t="s">
        <v>79</v>
      </c>
      <c r="AK527" s="11" t="s">
        <v>80</v>
      </c>
    </row>
    <row r="528" spans="1:37" hidden="1" x14ac:dyDescent="0.35">
      <c r="A528" t="s">
        <v>20</v>
      </c>
      <c r="B528" t="s">
        <v>116</v>
      </c>
      <c r="C528">
        <v>32</v>
      </c>
      <c r="D528" t="str">
        <f>VLOOKUP(C528,AI:AK,2,0)</f>
        <v>HCD Gender Index - Saving at a financial institution</v>
      </c>
      <c r="F528">
        <f>VLOOKUP(C528,AI:AK,1,0)</f>
        <v>32</v>
      </c>
      <c r="G528" t="str">
        <f>VLOOKUP(C528,AI:AK,3,0)</f>
        <v>% age 15+</v>
      </c>
      <c r="J528" s="17">
        <f t="shared" si="14"/>
        <v>0</v>
      </c>
      <c r="M528" s="18" t="str" cm="1">
        <f t="array" ref="M528">IF(AND(B528&lt;&gt;"", L528&lt;&gt;""), 1 + SUMPRODUCT((B$2:B$593=B528) * (L$2:L$593&gt;L528) * (A$2:A$593&lt;&gt;"ECOWAS")), "")</f>
        <v/>
      </c>
      <c r="AI528">
        <v>11</v>
      </c>
      <c r="AJ528" s="9" t="s">
        <v>79</v>
      </c>
      <c r="AK528" s="11" t="s">
        <v>80</v>
      </c>
    </row>
    <row r="529" spans="1:37" hidden="1" x14ac:dyDescent="0.35">
      <c r="A529" t="s">
        <v>21</v>
      </c>
      <c r="B529" t="s">
        <v>116</v>
      </c>
      <c r="C529">
        <v>32</v>
      </c>
      <c r="D529" t="str">
        <f>VLOOKUP(C529,AI:AK,2,0)</f>
        <v>HCD Gender Index - Saving at a financial institution</v>
      </c>
      <c r="F529">
        <f>VLOOKUP(C529,AI:AK,1,0)</f>
        <v>32</v>
      </c>
      <c r="G529" t="str">
        <f>VLOOKUP(C529,AI:AK,3,0)</f>
        <v>% age 15+</v>
      </c>
      <c r="J529" s="17">
        <f t="shared" si="14"/>
        <v>0</v>
      </c>
      <c r="M529" s="18" t="str" cm="1">
        <f t="array" ref="M529">IF(AND(B529&lt;&gt;"", L529&lt;&gt;""), 1 + SUMPRODUCT((B$2:B$593=B529) * (L$2:L$593&gt;L529) * (A$2:A$593&lt;&gt;"ECOWAS")), "")</f>
        <v/>
      </c>
      <c r="AI529">
        <v>11</v>
      </c>
      <c r="AJ529" s="9" t="s">
        <v>79</v>
      </c>
      <c r="AK529" s="11" t="s">
        <v>80</v>
      </c>
    </row>
    <row r="530" spans="1:37" hidden="1" x14ac:dyDescent="0.35">
      <c r="A530" t="s">
        <v>6</v>
      </c>
      <c r="B530" s="5" t="s">
        <v>98</v>
      </c>
      <c r="C530">
        <v>33</v>
      </c>
      <c r="D530" t="str">
        <f>VLOOKUP(C530,AI:AK,2,0)</f>
        <v>HCD Gender Index - Integrated index</v>
      </c>
      <c r="F530">
        <f>VLOOKUP(C530,AI:AK,1,0)</f>
        <v>33</v>
      </c>
      <c r="G530" t="str">
        <f>VLOOKUP(C530,AI:AK,3,0)</f>
        <v>Scale 0-1</v>
      </c>
      <c r="J530" s="17">
        <f t="shared" si="14"/>
        <v>0</v>
      </c>
      <c r="M530" s="18" t="str" cm="1">
        <f t="array" ref="M530">IF(AND(B530&lt;&gt;"", L530&lt;&gt;""), 1 + SUMPRODUCT((B$2:B$593=B530) * (L$2:L$593&gt;L530) * (A$2:A$593&lt;&gt;"ECOWAS")), "")</f>
        <v/>
      </c>
      <c r="AI530">
        <v>11</v>
      </c>
      <c r="AJ530" s="9" t="s">
        <v>79</v>
      </c>
      <c r="AK530" s="11" t="s">
        <v>80</v>
      </c>
    </row>
    <row r="531" spans="1:37" hidden="1" x14ac:dyDescent="0.35">
      <c r="A531" t="s">
        <v>7</v>
      </c>
      <c r="B531" s="5" t="s">
        <v>98</v>
      </c>
      <c r="C531">
        <v>33</v>
      </c>
      <c r="D531" t="str">
        <f>VLOOKUP(C531,AI:AK,2,0)</f>
        <v>HCD Gender Index - Integrated index</v>
      </c>
      <c r="F531">
        <f>VLOOKUP(C531,AI:AK,1,0)</f>
        <v>33</v>
      </c>
      <c r="G531" t="str">
        <f>VLOOKUP(C531,AI:AK,3,0)</f>
        <v>Scale 0-1</v>
      </c>
      <c r="J531" s="17">
        <f t="shared" si="14"/>
        <v>0</v>
      </c>
      <c r="M531" s="18" t="str" cm="1">
        <f t="array" ref="M531">IF(AND(B531&lt;&gt;"", L531&lt;&gt;""), 1 + SUMPRODUCT((B$2:B$593=B531) * (L$2:L$593&gt;L531) * (A$2:A$593&lt;&gt;"ECOWAS")), "")</f>
        <v/>
      </c>
      <c r="AI531">
        <v>5</v>
      </c>
      <c r="AJ531" s="9" t="s">
        <v>67</v>
      </c>
      <c r="AK531" s="11" t="s">
        <v>68</v>
      </c>
    </row>
    <row r="532" spans="1:37" hidden="1" x14ac:dyDescent="0.35">
      <c r="A532" t="s">
        <v>8</v>
      </c>
      <c r="B532" s="5" t="s">
        <v>98</v>
      </c>
      <c r="C532">
        <v>33</v>
      </c>
      <c r="D532" t="str">
        <f>VLOOKUP(C532,AI:AK,2,0)</f>
        <v>HCD Gender Index - Integrated index</v>
      </c>
      <c r="F532">
        <f>VLOOKUP(C532,AI:AK,1,0)</f>
        <v>33</v>
      </c>
      <c r="G532" t="str">
        <f>VLOOKUP(C532,AI:AK,3,0)</f>
        <v>Scale 0-1</v>
      </c>
      <c r="J532" s="17">
        <f t="shared" si="14"/>
        <v>0</v>
      </c>
      <c r="M532" s="18" t="str" cm="1">
        <f t="array" ref="M532">IF(AND(B532&lt;&gt;"", L532&lt;&gt;""), 1 + SUMPRODUCT((B$2:B$593=B532) * (L$2:L$593&gt;L532) * (A$2:A$593&lt;&gt;"ECOWAS")), "")</f>
        <v/>
      </c>
      <c r="AI532">
        <v>5</v>
      </c>
      <c r="AJ532" s="9" t="s">
        <v>67</v>
      </c>
      <c r="AK532" s="11" t="s">
        <v>68</v>
      </c>
    </row>
    <row r="533" spans="1:37" hidden="1" x14ac:dyDescent="0.35">
      <c r="A533" t="s">
        <v>9</v>
      </c>
      <c r="B533" s="5" t="s">
        <v>98</v>
      </c>
      <c r="C533">
        <v>33</v>
      </c>
      <c r="D533" t="str">
        <f>VLOOKUP(C533,AI:AK,2,0)</f>
        <v>HCD Gender Index - Integrated index</v>
      </c>
      <c r="F533">
        <f>VLOOKUP(C533,AI:AK,1,0)</f>
        <v>33</v>
      </c>
      <c r="G533" t="str">
        <f>VLOOKUP(C533,AI:AK,3,0)</f>
        <v>Scale 0-1</v>
      </c>
      <c r="J533" s="17">
        <f t="shared" si="14"/>
        <v>0</v>
      </c>
      <c r="M533" s="18" t="str" cm="1">
        <f t="array" ref="M533">IF(AND(B533&lt;&gt;"", L533&lt;&gt;""), 1 + SUMPRODUCT((B$2:B$593=B533) * (L$2:L$593&gt;L533) * (A$2:A$593&lt;&gt;"ECOWAS")), "")</f>
        <v/>
      </c>
      <c r="AI533">
        <v>5</v>
      </c>
      <c r="AJ533" s="9" t="s">
        <v>67</v>
      </c>
      <c r="AK533" s="11" t="s">
        <v>68</v>
      </c>
    </row>
    <row r="534" spans="1:37" hidden="1" x14ac:dyDescent="0.35">
      <c r="A534" t="s">
        <v>10</v>
      </c>
      <c r="B534" s="5" t="s">
        <v>98</v>
      </c>
      <c r="C534">
        <v>33</v>
      </c>
      <c r="D534" t="str">
        <f>VLOOKUP(C534,AI:AK,2,0)</f>
        <v>HCD Gender Index - Integrated index</v>
      </c>
      <c r="F534">
        <f>VLOOKUP(C534,AI:AK,1,0)</f>
        <v>33</v>
      </c>
      <c r="G534" t="str">
        <f>VLOOKUP(C534,AI:AK,3,0)</f>
        <v>Scale 0-1</v>
      </c>
      <c r="J534" s="17">
        <f t="shared" si="14"/>
        <v>0</v>
      </c>
      <c r="M534" s="18" t="str" cm="1">
        <f t="array" ref="M534">IF(AND(B534&lt;&gt;"", L534&lt;&gt;""), 1 + SUMPRODUCT((B$2:B$593=B534) * (L$2:L$593&gt;L534) * (A$2:A$593&lt;&gt;"ECOWAS")), "")</f>
        <v/>
      </c>
      <c r="AI534">
        <v>5</v>
      </c>
      <c r="AJ534" s="9" t="s">
        <v>67</v>
      </c>
      <c r="AK534" s="11" t="s">
        <v>68</v>
      </c>
    </row>
    <row r="535" spans="1:37" hidden="1" x14ac:dyDescent="0.35">
      <c r="A535" t="s">
        <v>11</v>
      </c>
      <c r="B535" s="5" t="s">
        <v>98</v>
      </c>
      <c r="C535">
        <v>33</v>
      </c>
      <c r="D535" t="str">
        <f>VLOOKUP(C535,AI:AK,2,0)</f>
        <v>HCD Gender Index - Integrated index</v>
      </c>
      <c r="F535">
        <f>VLOOKUP(C535,AI:AK,1,0)</f>
        <v>33</v>
      </c>
      <c r="G535" t="str">
        <f>VLOOKUP(C535,AI:AK,3,0)</f>
        <v>Scale 0-1</v>
      </c>
      <c r="J535" s="17">
        <f t="shared" si="14"/>
        <v>0</v>
      </c>
      <c r="M535" s="18" t="str" cm="1">
        <f t="array" ref="M535">IF(AND(B535&lt;&gt;"", L535&lt;&gt;""), 1 + SUMPRODUCT((B$2:B$593=B535) * (L$2:L$593&gt;L535) * (A$2:A$593&lt;&gt;"ECOWAS")), "")</f>
        <v/>
      </c>
      <c r="AI535">
        <v>5</v>
      </c>
      <c r="AJ535" s="9" t="s">
        <v>67</v>
      </c>
      <c r="AK535" s="11" t="s">
        <v>68</v>
      </c>
    </row>
    <row r="536" spans="1:37" hidden="1" x14ac:dyDescent="0.35">
      <c r="A536" t="s">
        <v>12</v>
      </c>
      <c r="B536" s="5" t="s">
        <v>98</v>
      </c>
      <c r="C536">
        <v>33</v>
      </c>
      <c r="D536" t="str">
        <f>VLOOKUP(C536,AI:AK,2,0)</f>
        <v>HCD Gender Index - Integrated index</v>
      </c>
      <c r="F536">
        <f>VLOOKUP(C536,AI:AK,1,0)</f>
        <v>33</v>
      </c>
      <c r="G536" t="str">
        <f>VLOOKUP(C536,AI:AK,3,0)</f>
        <v>Scale 0-1</v>
      </c>
      <c r="J536" s="17">
        <f t="shared" si="14"/>
        <v>0</v>
      </c>
      <c r="M536" s="18" t="str" cm="1">
        <f t="array" ref="M536">IF(AND(B536&lt;&gt;"", L536&lt;&gt;""), 1 + SUMPRODUCT((B$2:B$593=B536) * (L$2:L$593&gt;L536) * (A$2:A$593&lt;&gt;"ECOWAS")), "")</f>
        <v/>
      </c>
      <c r="AI536">
        <v>5</v>
      </c>
      <c r="AJ536" s="9" t="s">
        <v>67</v>
      </c>
      <c r="AK536" s="11" t="s">
        <v>68</v>
      </c>
    </row>
    <row r="537" spans="1:37" hidden="1" x14ac:dyDescent="0.35">
      <c r="A537" t="s">
        <v>13</v>
      </c>
      <c r="B537" s="5" t="s">
        <v>98</v>
      </c>
      <c r="C537">
        <v>33</v>
      </c>
      <c r="D537" t="str">
        <f>VLOOKUP(C537,AI:AK,2,0)</f>
        <v>HCD Gender Index - Integrated index</v>
      </c>
      <c r="F537">
        <f>VLOOKUP(C537,AI:AK,1,0)</f>
        <v>33</v>
      </c>
      <c r="G537" t="str">
        <f>VLOOKUP(C537,AI:AK,3,0)</f>
        <v>Scale 0-1</v>
      </c>
      <c r="J537" s="17">
        <f t="shared" si="14"/>
        <v>0</v>
      </c>
      <c r="M537" s="18" t="str" cm="1">
        <f t="array" ref="M537">IF(AND(B537&lt;&gt;"", L537&lt;&gt;""), 1 + SUMPRODUCT((B$2:B$593=B537) * (L$2:L$593&gt;L537) * (A$2:A$593&lt;&gt;"ECOWAS")), "")</f>
        <v/>
      </c>
      <c r="AI537">
        <v>5</v>
      </c>
      <c r="AJ537" s="9" t="s">
        <v>67</v>
      </c>
      <c r="AK537" s="11" t="s">
        <v>68</v>
      </c>
    </row>
    <row r="538" spans="1:37" hidden="1" x14ac:dyDescent="0.35">
      <c r="A538" t="s">
        <v>14</v>
      </c>
      <c r="B538" s="5" t="s">
        <v>98</v>
      </c>
      <c r="C538">
        <v>33</v>
      </c>
      <c r="D538" t="str">
        <f>VLOOKUP(C538,AI:AK,2,0)</f>
        <v>HCD Gender Index - Integrated index</v>
      </c>
      <c r="F538">
        <f>VLOOKUP(C538,AI:AK,1,0)</f>
        <v>33</v>
      </c>
      <c r="G538" t="str">
        <f>VLOOKUP(C538,AI:AK,3,0)</f>
        <v>Scale 0-1</v>
      </c>
      <c r="J538" s="17">
        <f t="shared" si="14"/>
        <v>0</v>
      </c>
      <c r="M538" s="18" t="str" cm="1">
        <f t="array" ref="M538">IF(AND(B538&lt;&gt;"", L538&lt;&gt;""), 1 + SUMPRODUCT((B$2:B$593=B538) * (L$2:L$593&gt;L538) * (A$2:A$593&lt;&gt;"ECOWAS")), "")</f>
        <v/>
      </c>
      <c r="AI538">
        <v>5</v>
      </c>
      <c r="AJ538" s="9" t="s">
        <v>67</v>
      </c>
      <c r="AK538" s="11" t="s">
        <v>68</v>
      </c>
    </row>
    <row r="539" spans="1:37" hidden="1" x14ac:dyDescent="0.35">
      <c r="A539" t="s">
        <v>15</v>
      </c>
      <c r="B539" s="5" t="s">
        <v>98</v>
      </c>
      <c r="C539">
        <v>33</v>
      </c>
      <c r="D539" t="str">
        <f>VLOOKUP(C539,AI:AK,2,0)</f>
        <v>HCD Gender Index - Integrated index</v>
      </c>
      <c r="F539">
        <f>VLOOKUP(C539,AI:AK,1,0)</f>
        <v>33</v>
      </c>
      <c r="G539" t="str">
        <f>VLOOKUP(C539,AI:AK,3,0)</f>
        <v>Scale 0-1</v>
      </c>
      <c r="J539" s="17">
        <f t="shared" si="14"/>
        <v>0</v>
      </c>
      <c r="M539" s="18" t="str" cm="1">
        <f t="array" ref="M539">IF(AND(B539&lt;&gt;"", L539&lt;&gt;""), 1 + SUMPRODUCT((B$2:B$593=B539) * (L$2:L$593&gt;L539) * (A$2:A$593&lt;&gt;"ECOWAS")), "")</f>
        <v/>
      </c>
      <c r="AI539">
        <v>5</v>
      </c>
      <c r="AJ539" s="9" t="s">
        <v>67</v>
      </c>
      <c r="AK539" s="11" t="s">
        <v>68</v>
      </c>
    </row>
    <row r="540" spans="1:37" hidden="1" x14ac:dyDescent="0.35">
      <c r="A540" t="s">
        <v>16</v>
      </c>
      <c r="B540" s="5" t="s">
        <v>98</v>
      </c>
      <c r="C540">
        <v>33</v>
      </c>
      <c r="D540" t="str">
        <f>VLOOKUP(C540,AI:AK,2,0)</f>
        <v>HCD Gender Index - Integrated index</v>
      </c>
      <c r="F540">
        <f>VLOOKUP(C540,AI:AK,1,0)</f>
        <v>33</v>
      </c>
      <c r="G540" t="str">
        <f>VLOOKUP(C540,AI:AK,3,0)</f>
        <v>Scale 0-1</v>
      </c>
      <c r="J540" s="17">
        <f t="shared" si="14"/>
        <v>0</v>
      </c>
      <c r="M540" s="18" t="str" cm="1">
        <f t="array" ref="M540">IF(AND(B540&lt;&gt;"", L540&lt;&gt;""), 1 + SUMPRODUCT((B$2:B$593=B540) * (L$2:L$593&gt;L540) * (A$2:A$593&lt;&gt;"ECOWAS")), "")</f>
        <v/>
      </c>
      <c r="AI540">
        <v>5</v>
      </c>
      <c r="AJ540" s="9" t="s">
        <v>67</v>
      </c>
      <c r="AK540" s="11" t="s">
        <v>68</v>
      </c>
    </row>
    <row r="541" spans="1:37" hidden="1" x14ac:dyDescent="0.35">
      <c r="A541" t="s">
        <v>17</v>
      </c>
      <c r="B541" s="5" t="s">
        <v>98</v>
      </c>
      <c r="C541">
        <v>33</v>
      </c>
      <c r="D541" t="str">
        <f>VLOOKUP(C541,AI:AK,2,0)</f>
        <v>HCD Gender Index - Integrated index</v>
      </c>
      <c r="F541">
        <f>VLOOKUP(C541,AI:AK,1,0)</f>
        <v>33</v>
      </c>
      <c r="G541" t="str">
        <f>VLOOKUP(C541,AI:AK,3,0)</f>
        <v>Scale 0-1</v>
      </c>
      <c r="J541" s="17">
        <f t="shared" si="14"/>
        <v>0</v>
      </c>
      <c r="M541" s="18" t="str" cm="1">
        <f t="array" ref="M541">IF(AND(B541&lt;&gt;"", L541&lt;&gt;""), 1 + SUMPRODUCT((B$2:B$593=B541) * (L$2:L$593&gt;L541) * (A$2:A$593&lt;&gt;"ECOWAS")), "")</f>
        <v/>
      </c>
      <c r="AI541">
        <v>5</v>
      </c>
      <c r="AJ541" s="9" t="s">
        <v>67</v>
      </c>
      <c r="AK541" s="11" t="s">
        <v>68</v>
      </c>
    </row>
    <row r="542" spans="1:37" hidden="1" x14ac:dyDescent="0.35">
      <c r="A542" t="s">
        <v>18</v>
      </c>
      <c r="B542" s="5" t="s">
        <v>98</v>
      </c>
      <c r="C542">
        <v>33</v>
      </c>
      <c r="D542" t="str">
        <f>VLOOKUP(C542,AI:AK,2,0)</f>
        <v>HCD Gender Index - Integrated index</v>
      </c>
      <c r="F542">
        <f>VLOOKUP(C542,AI:AK,1,0)</f>
        <v>33</v>
      </c>
      <c r="G542" t="str">
        <f>VLOOKUP(C542,AI:AK,3,0)</f>
        <v>Scale 0-1</v>
      </c>
      <c r="J542" s="17">
        <f t="shared" si="14"/>
        <v>0</v>
      </c>
      <c r="M542" s="18" t="str" cm="1">
        <f t="array" ref="M542">IF(AND(B542&lt;&gt;"", L542&lt;&gt;""), 1 + SUMPRODUCT((B$2:B$593=B542) * (L$2:L$593&gt;L542) * (A$2:A$593&lt;&gt;"ECOWAS")), "")</f>
        <v/>
      </c>
      <c r="AI542">
        <v>5</v>
      </c>
      <c r="AJ542" s="9" t="s">
        <v>67</v>
      </c>
      <c r="AK542" s="11" t="s">
        <v>68</v>
      </c>
    </row>
    <row r="543" spans="1:37" hidden="1" x14ac:dyDescent="0.35">
      <c r="A543" t="s">
        <v>19</v>
      </c>
      <c r="B543" s="5" t="s">
        <v>98</v>
      </c>
      <c r="C543">
        <v>33</v>
      </c>
      <c r="D543" t="str">
        <f>VLOOKUP(C543,AI:AK,2,0)</f>
        <v>HCD Gender Index - Integrated index</v>
      </c>
      <c r="F543">
        <f>VLOOKUP(C543,AI:AK,1,0)</f>
        <v>33</v>
      </c>
      <c r="G543" t="str">
        <f>VLOOKUP(C543,AI:AK,3,0)</f>
        <v>Scale 0-1</v>
      </c>
      <c r="J543" s="17">
        <f t="shared" si="14"/>
        <v>0</v>
      </c>
      <c r="M543" s="18" t="str" cm="1">
        <f t="array" ref="M543">IF(AND(B543&lt;&gt;"", L543&lt;&gt;""), 1 + SUMPRODUCT((B$2:B$593=B543) * (L$2:L$593&gt;L543) * (A$2:A$593&lt;&gt;"ECOWAS")), "")</f>
        <v/>
      </c>
      <c r="AI543">
        <v>5</v>
      </c>
      <c r="AJ543" s="9" t="s">
        <v>67</v>
      </c>
      <c r="AK543" s="11" t="s">
        <v>68</v>
      </c>
    </row>
    <row r="544" spans="1:37" hidden="1" x14ac:dyDescent="0.35">
      <c r="A544" t="s">
        <v>20</v>
      </c>
      <c r="B544" s="5" t="s">
        <v>98</v>
      </c>
      <c r="C544">
        <v>33</v>
      </c>
      <c r="D544" t="str">
        <f>VLOOKUP(C544,AI:AK,2,0)</f>
        <v>HCD Gender Index - Integrated index</v>
      </c>
      <c r="F544">
        <f>VLOOKUP(C544,AI:AK,1,0)</f>
        <v>33</v>
      </c>
      <c r="G544" t="str">
        <f>VLOOKUP(C544,AI:AK,3,0)</f>
        <v>Scale 0-1</v>
      </c>
      <c r="J544" s="17">
        <f t="shared" si="14"/>
        <v>0</v>
      </c>
      <c r="M544" s="18" t="str" cm="1">
        <f t="array" ref="M544">IF(AND(B544&lt;&gt;"", L544&lt;&gt;""), 1 + SUMPRODUCT((B$2:B$593=B544) * (L$2:L$593&gt;L544) * (A$2:A$593&lt;&gt;"ECOWAS")), "")</f>
        <v/>
      </c>
      <c r="AI544">
        <v>5</v>
      </c>
      <c r="AJ544" s="9" t="s">
        <v>67</v>
      </c>
      <c r="AK544" s="11" t="s">
        <v>68</v>
      </c>
    </row>
    <row r="545" spans="1:37" hidden="1" x14ac:dyDescent="0.35">
      <c r="A545" t="s">
        <v>21</v>
      </c>
      <c r="B545" s="5" t="s">
        <v>98</v>
      </c>
      <c r="C545">
        <v>33</v>
      </c>
      <c r="D545" t="str">
        <f>VLOOKUP(C545,AI:AK,2,0)</f>
        <v>HCD Gender Index - Integrated index</v>
      </c>
      <c r="F545">
        <f>VLOOKUP(C545,AI:AK,1,0)</f>
        <v>33</v>
      </c>
      <c r="G545" t="str">
        <f>VLOOKUP(C545,AI:AK,3,0)</f>
        <v>Scale 0-1</v>
      </c>
      <c r="J545" s="17">
        <f t="shared" si="14"/>
        <v>0</v>
      </c>
      <c r="M545" s="18" t="str" cm="1">
        <f t="array" ref="M545">IF(AND(B545&lt;&gt;"", L545&lt;&gt;""), 1 + SUMPRODUCT((B$2:B$593=B545) * (L$2:L$593&gt;L545) * (A$2:A$593&lt;&gt;"ECOWAS")), "")</f>
        <v/>
      </c>
      <c r="AI545">
        <v>5</v>
      </c>
      <c r="AJ545" s="9" t="s">
        <v>67</v>
      </c>
      <c r="AK545" s="11" t="s">
        <v>68</v>
      </c>
    </row>
    <row r="546" spans="1:37" hidden="1" x14ac:dyDescent="0.35">
      <c r="A546" t="s">
        <v>6</v>
      </c>
      <c r="B546" s="5" t="s">
        <v>99</v>
      </c>
      <c r="C546">
        <v>34</v>
      </c>
      <c r="D546" t="str">
        <f>VLOOKUP(C546,AI:AK,2,0)</f>
        <v>HCD Gender Index - Health and nutrition</v>
      </c>
      <c r="F546">
        <f>VLOOKUP(C546,AI:AK,1,0)</f>
        <v>34</v>
      </c>
      <c r="G546" t="str">
        <f>VLOOKUP(C546,AI:AK,3,0)</f>
        <v>Scale 0-1</v>
      </c>
      <c r="J546" s="17">
        <f t="shared" si="14"/>
        <v>0</v>
      </c>
      <c r="M546" s="18" t="str" cm="1">
        <f t="array" ref="M546">IF(AND(B546&lt;&gt;"", L546&lt;&gt;""), 1 + SUMPRODUCT((B$2:B$593=B546) * (L$2:L$593&gt;L546) * (A$2:A$593&lt;&gt;"ECOWAS")), "")</f>
        <v/>
      </c>
      <c r="AI546">
        <v>5</v>
      </c>
      <c r="AJ546" s="9" t="s">
        <v>67</v>
      </c>
      <c r="AK546" s="11" t="s">
        <v>68</v>
      </c>
    </row>
    <row r="547" spans="1:37" hidden="1" x14ac:dyDescent="0.35">
      <c r="A547" t="s">
        <v>7</v>
      </c>
      <c r="B547" s="5" t="s">
        <v>99</v>
      </c>
      <c r="C547">
        <v>34</v>
      </c>
      <c r="D547" t="str">
        <f>VLOOKUP(C547,AI:AK,2,0)</f>
        <v>HCD Gender Index - Health and nutrition</v>
      </c>
      <c r="F547">
        <f>VLOOKUP(C547,AI:AK,1,0)</f>
        <v>34</v>
      </c>
      <c r="G547" t="str">
        <f>VLOOKUP(C547,AI:AK,3,0)</f>
        <v>Scale 0-1</v>
      </c>
      <c r="J547" s="17">
        <f t="shared" si="14"/>
        <v>0</v>
      </c>
      <c r="M547" s="18" t="str" cm="1">
        <f t="array" ref="M547">IF(AND(B547&lt;&gt;"", L547&lt;&gt;""), 1 + SUMPRODUCT((B$2:B$593=B547) * (L$2:L$593&gt;L547) * (A$2:A$593&lt;&gt;"ECOWAS")), "")</f>
        <v/>
      </c>
      <c r="AI547">
        <v>37</v>
      </c>
      <c r="AJ547" s="9" t="s">
        <v>69</v>
      </c>
      <c r="AK547" s="11" t="s">
        <v>70</v>
      </c>
    </row>
    <row r="548" spans="1:37" hidden="1" x14ac:dyDescent="0.35">
      <c r="A548" t="s">
        <v>8</v>
      </c>
      <c r="B548" s="5" t="s">
        <v>99</v>
      </c>
      <c r="C548">
        <v>34</v>
      </c>
      <c r="D548" t="str">
        <f>VLOOKUP(C548,AI:AK,2,0)</f>
        <v>HCD Gender Index - Health and nutrition</v>
      </c>
      <c r="F548">
        <f>VLOOKUP(C548,AI:AK,1,0)</f>
        <v>34</v>
      </c>
      <c r="G548" t="str">
        <f>VLOOKUP(C548,AI:AK,3,0)</f>
        <v>Scale 0-1</v>
      </c>
      <c r="J548" s="17">
        <f t="shared" si="14"/>
        <v>0</v>
      </c>
      <c r="M548" s="18" t="str" cm="1">
        <f t="array" ref="M548">IF(AND(B548&lt;&gt;"", L548&lt;&gt;""), 1 + SUMPRODUCT((B$2:B$593=B548) * (L$2:L$593&gt;L548) * (A$2:A$593&lt;&gt;"ECOWAS")), "")</f>
        <v/>
      </c>
      <c r="AI548">
        <v>37</v>
      </c>
      <c r="AJ548" s="9" t="s">
        <v>69</v>
      </c>
      <c r="AK548" s="11" t="s">
        <v>70</v>
      </c>
    </row>
    <row r="549" spans="1:37" hidden="1" x14ac:dyDescent="0.35">
      <c r="A549" t="s">
        <v>9</v>
      </c>
      <c r="B549" s="5" t="s">
        <v>99</v>
      </c>
      <c r="C549">
        <v>34</v>
      </c>
      <c r="D549" t="str">
        <f>VLOOKUP(C549,AI:AK,2,0)</f>
        <v>HCD Gender Index - Health and nutrition</v>
      </c>
      <c r="F549">
        <f>VLOOKUP(C549,AI:AK,1,0)</f>
        <v>34</v>
      </c>
      <c r="G549" t="str">
        <f>VLOOKUP(C549,AI:AK,3,0)</f>
        <v>Scale 0-1</v>
      </c>
      <c r="J549" s="17">
        <f t="shared" si="14"/>
        <v>0</v>
      </c>
      <c r="M549" s="18" t="str" cm="1">
        <f t="array" ref="M549">IF(AND(B549&lt;&gt;"", L549&lt;&gt;""), 1 + SUMPRODUCT((B$2:B$593=B549) * (L$2:L$593&gt;L549) * (A$2:A$593&lt;&gt;"ECOWAS")), "")</f>
        <v/>
      </c>
      <c r="AI549">
        <v>37</v>
      </c>
      <c r="AJ549" s="9" t="s">
        <v>69</v>
      </c>
      <c r="AK549" s="11" t="s">
        <v>70</v>
      </c>
    </row>
    <row r="550" spans="1:37" hidden="1" x14ac:dyDescent="0.35">
      <c r="A550" t="s">
        <v>10</v>
      </c>
      <c r="B550" s="5" t="s">
        <v>99</v>
      </c>
      <c r="C550">
        <v>34</v>
      </c>
      <c r="D550" t="str">
        <f>VLOOKUP(C550,AI:AK,2,0)</f>
        <v>HCD Gender Index - Health and nutrition</v>
      </c>
      <c r="F550">
        <f>VLOOKUP(C550,AI:AK,1,0)</f>
        <v>34</v>
      </c>
      <c r="G550" t="str">
        <f>VLOOKUP(C550,AI:AK,3,0)</f>
        <v>Scale 0-1</v>
      </c>
      <c r="J550" s="17">
        <f t="shared" si="14"/>
        <v>0</v>
      </c>
      <c r="M550" s="18" t="str" cm="1">
        <f t="array" ref="M550">IF(AND(B550&lt;&gt;"", L550&lt;&gt;""), 1 + SUMPRODUCT((B$2:B$593=B550) * (L$2:L$593&gt;L550) * (A$2:A$593&lt;&gt;"ECOWAS")), "")</f>
        <v/>
      </c>
      <c r="AI550">
        <v>37</v>
      </c>
      <c r="AJ550" s="9" t="s">
        <v>69</v>
      </c>
      <c r="AK550" s="11" t="s">
        <v>70</v>
      </c>
    </row>
    <row r="551" spans="1:37" hidden="1" x14ac:dyDescent="0.35">
      <c r="A551" t="s">
        <v>11</v>
      </c>
      <c r="B551" s="5" t="s">
        <v>99</v>
      </c>
      <c r="C551">
        <v>34</v>
      </c>
      <c r="D551" t="str">
        <f>VLOOKUP(C551,AI:AK,2,0)</f>
        <v>HCD Gender Index - Health and nutrition</v>
      </c>
      <c r="F551">
        <f>VLOOKUP(C551,AI:AK,1,0)</f>
        <v>34</v>
      </c>
      <c r="G551" t="str">
        <f>VLOOKUP(C551,AI:AK,3,0)</f>
        <v>Scale 0-1</v>
      </c>
      <c r="J551" s="17">
        <f t="shared" si="14"/>
        <v>0</v>
      </c>
      <c r="M551" s="18" t="str" cm="1">
        <f t="array" ref="M551">IF(AND(B551&lt;&gt;"", L551&lt;&gt;""), 1 + SUMPRODUCT((B$2:B$593=B551) * (L$2:L$593&gt;L551) * (A$2:A$593&lt;&gt;"ECOWAS")), "")</f>
        <v/>
      </c>
      <c r="AI551">
        <v>37</v>
      </c>
      <c r="AJ551" s="9" t="s">
        <v>69</v>
      </c>
      <c r="AK551" s="11" t="s">
        <v>70</v>
      </c>
    </row>
    <row r="552" spans="1:37" hidden="1" x14ac:dyDescent="0.35">
      <c r="A552" t="s">
        <v>12</v>
      </c>
      <c r="B552" s="5" t="s">
        <v>99</v>
      </c>
      <c r="C552">
        <v>34</v>
      </c>
      <c r="D552" t="str">
        <f>VLOOKUP(C552,AI:AK,2,0)</f>
        <v>HCD Gender Index - Health and nutrition</v>
      </c>
      <c r="F552">
        <f>VLOOKUP(C552,AI:AK,1,0)</f>
        <v>34</v>
      </c>
      <c r="G552" t="str">
        <f>VLOOKUP(C552,AI:AK,3,0)</f>
        <v>Scale 0-1</v>
      </c>
      <c r="J552" s="17">
        <f t="shared" si="14"/>
        <v>0</v>
      </c>
      <c r="M552" s="18" t="str" cm="1">
        <f t="array" ref="M552">IF(AND(B552&lt;&gt;"", L552&lt;&gt;""), 1 + SUMPRODUCT((B$2:B$593=B552) * (L$2:L$593&gt;L552) * (A$2:A$593&lt;&gt;"ECOWAS")), "")</f>
        <v/>
      </c>
      <c r="AI552">
        <v>37</v>
      </c>
      <c r="AJ552" s="9" t="s">
        <v>69</v>
      </c>
      <c r="AK552" s="11" t="s">
        <v>70</v>
      </c>
    </row>
    <row r="553" spans="1:37" hidden="1" x14ac:dyDescent="0.35">
      <c r="A553" t="s">
        <v>13</v>
      </c>
      <c r="B553" s="5" t="s">
        <v>99</v>
      </c>
      <c r="C553">
        <v>34</v>
      </c>
      <c r="D553" t="str">
        <f>VLOOKUP(C553,AI:AK,2,0)</f>
        <v>HCD Gender Index - Health and nutrition</v>
      </c>
      <c r="F553">
        <f>VLOOKUP(C553,AI:AK,1,0)</f>
        <v>34</v>
      </c>
      <c r="G553" t="str">
        <f>VLOOKUP(C553,AI:AK,3,0)</f>
        <v>Scale 0-1</v>
      </c>
      <c r="J553" s="17">
        <f t="shared" si="14"/>
        <v>0</v>
      </c>
      <c r="M553" s="18" t="str" cm="1">
        <f t="array" ref="M553">IF(AND(B553&lt;&gt;"", L553&lt;&gt;""), 1 + SUMPRODUCT((B$2:B$593=B553) * (L$2:L$593&gt;L553) * (A$2:A$593&lt;&gt;"ECOWAS")), "")</f>
        <v/>
      </c>
      <c r="AI553">
        <v>37</v>
      </c>
      <c r="AJ553" s="9" t="s">
        <v>69</v>
      </c>
      <c r="AK553" s="11" t="s">
        <v>70</v>
      </c>
    </row>
    <row r="554" spans="1:37" hidden="1" x14ac:dyDescent="0.35">
      <c r="A554" t="s">
        <v>14</v>
      </c>
      <c r="B554" s="5" t="s">
        <v>99</v>
      </c>
      <c r="C554">
        <v>34</v>
      </c>
      <c r="D554" t="str">
        <f>VLOOKUP(C554,AI:AK,2,0)</f>
        <v>HCD Gender Index - Health and nutrition</v>
      </c>
      <c r="F554">
        <f>VLOOKUP(C554,AI:AK,1,0)</f>
        <v>34</v>
      </c>
      <c r="G554" t="str">
        <f>VLOOKUP(C554,AI:AK,3,0)</f>
        <v>Scale 0-1</v>
      </c>
      <c r="J554" s="17">
        <f t="shared" si="14"/>
        <v>0</v>
      </c>
      <c r="M554" s="18" t="str" cm="1">
        <f t="array" ref="M554">IF(AND(B554&lt;&gt;"", L554&lt;&gt;""), 1 + SUMPRODUCT((B$2:B$593=B554) * (L$2:L$593&gt;L554) * (A$2:A$593&lt;&gt;"ECOWAS")), "")</f>
        <v/>
      </c>
      <c r="AI554">
        <v>37</v>
      </c>
      <c r="AJ554" s="9" t="s">
        <v>69</v>
      </c>
      <c r="AK554" s="11" t="s">
        <v>70</v>
      </c>
    </row>
    <row r="555" spans="1:37" hidden="1" x14ac:dyDescent="0.35">
      <c r="A555" t="s">
        <v>15</v>
      </c>
      <c r="B555" s="5" t="s">
        <v>99</v>
      </c>
      <c r="C555">
        <v>34</v>
      </c>
      <c r="D555" t="str">
        <f>VLOOKUP(C555,AI:AK,2,0)</f>
        <v>HCD Gender Index - Health and nutrition</v>
      </c>
      <c r="F555">
        <f>VLOOKUP(C555,AI:AK,1,0)</f>
        <v>34</v>
      </c>
      <c r="G555" t="str">
        <f>VLOOKUP(C555,AI:AK,3,0)</f>
        <v>Scale 0-1</v>
      </c>
      <c r="J555" s="17">
        <f t="shared" si="14"/>
        <v>0</v>
      </c>
      <c r="M555" s="18" t="str" cm="1">
        <f t="array" ref="M555">IF(AND(B555&lt;&gt;"", L555&lt;&gt;""), 1 + SUMPRODUCT((B$2:B$593=B555) * (L$2:L$593&gt;L555) * (A$2:A$593&lt;&gt;"ECOWAS")), "")</f>
        <v/>
      </c>
      <c r="AI555">
        <v>37</v>
      </c>
      <c r="AJ555" s="9" t="s">
        <v>69</v>
      </c>
      <c r="AK555" s="11" t="s">
        <v>70</v>
      </c>
    </row>
    <row r="556" spans="1:37" hidden="1" x14ac:dyDescent="0.35">
      <c r="A556" t="s">
        <v>16</v>
      </c>
      <c r="B556" s="5" t="s">
        <v>99</v>
      </c>
      <c r="C556">
        <v>34</v>
      </c>
      <c r="D556" t="str">
        <f>VLOOKUP(C556,AI:AK,2,0)</f>
        <v>HCD Gender Index - Health and nutrition</v>
      </c>
      <c r="F556">
        <f>VLOOKUP(C556,AI:AK,1,0)</f>
        <v>34</v>
      </c>
      <c r="G556" t="str">
        <f>VLOOKUP(C556,AI:AK,3,0)</f>
        <v>Scale 0-1</v>
      </c>
      <c r="J556" s="17">
        <f t="shared" si="14"/>
        <v>0</v>
      </c>
      <c r="M556" s="18" t="str" cm="1">
        <f t="array" ref="M556">IF(AND(B556&lt;&gt;"", L556&lt;&gt;""), 1 + SUMPRODUCT((B$2:B$593=B556) * (L$2:L$593&gt;L556) * (A$2:A$593&lt;&gt;"ECOWAS")), "")</f>
        <v/>
      </c>
      <c r="AI556">
        <v>37</v>
      </c>
      <c r="AJ556" s="9" t="s">
        <v>69</v>
      </c>
      <c r="AK556" s="11" t="s">
        <v>70</v>
      </c>
    </row>
    <row r="557" spans="1:37" hidden="1" x14ac:dyDescent="0.35">
      <c r="A557" t="s">
        <v>17</v>
      </c>
      <c r="B557" s="5" t="s">
        <v>99</v>
      </c>
      <c r="C557">
        <v>34</v>
      </c>
      <c r="D557" t="str">
        <f>VLOOKUP(C557,AI:AK,2,0)</f>
        <v>HCD Gender Index - Health and nutrition</v>
      </c>
      <c r="F557">
        <f>VLOOKUP(C557,AI:AK,1,0)</f>
        <v>34</v>
      </c>
      <c r="G557" t="str">
        <f>VLOOKUP(C557,AI:AK,3,0)</f>
        <v>Scale 0-1</v>
      </c>
      <c r="J557" s="17">
        <f t="shared" si="14"/>
        <v>0</v>
      </c>
      <c r="M557" s="18" t="str" cm="1">
        <f t="array" ref="M557">IF(AND(B557&lt;&gt;"", L557&lt;&gt;""), 1 + SUMPRODUCT((B$2:B$593=B557) * (L$2:L$593&gt;L557) * (A$2:A$593&lt;&gt;"ECOWAS")), "")</f>
        <v/>
      </c>
      <c r="AI557">
        <v>37</v>
      </c>
      <c r="AJ557" s="9" t="s">
        <v>69</v>
      </c>
      <c r="AK557" s="11" t="s">
        <v>70</v>
      </c>
    </row>
    <row r="558" spans="1:37" hidden="1" x14ac:dyDescent="0.35">
      <c r="A558" t="s">
        <v>18</v>
      </c>
      <c r="B558" s="5" t="s">
        <v>99</v>
      </c>
      <c r="C558">
        <v>34</v>
      </c>
      <c r="D558" t="str">
        <f>VLOOKUP(C558,AI:AK,2,0)</f>
        <v>HCD Gender Index - Health and nutrition</v>
      </c>
      <c r="F558">
        <f>VLOOKUP(C558,AI:AK,1,0)</f>
        <v>34</v>
      </c>
      <c r="G558" t="str">
        <f>VLOOKUP(C558,AI:AK,3,0)</f>
        <v>Scale 0-1</v>
      </c>
      <c r="J558" s="17">
        <f t="shared" si="14"/>
        <v>0</v>
      </c>
      <c r="M558" s="18" t="str" cm="1">
        <f t="array" ref="M558">IF(AND(B558&lt;&gt;"", L558&lt;&gt;""), 1 + SUMPRODUCT((B$2:B$593=B558) * (L$2:L$593&gt;L558) * (A$2:A$593&lt;&gt;"ECOWAS")), "")</f>
        <v/>
      </c>
      <c r="AI558">
        <v>37</v>
      </c>
      <c r="AJ558" s="9" t="s">
        <v>69</v>
      </c>
      <c r="AK558" s="11" t="s">
        <v>70</v>
      </c>
    </row>
    <row r="559" spans="1:37" hidden="1" x14ac:dyDescent="0.35">
      <c r="A559" t="s">
        <v>19</v>
      </c>
      <c r="B559" s="5" t="s">
        <v>99</v>
      </c>
      <c r="C559">
        <v>34</v>
      </c>
      <c r="D559" t="str">
        <f>VLOOKUP(C559,AI:AK,2,0)</f>
        <v>HCD Gender Index - Health and nutrition</v>
      </c>
      <c r="F559">
        <f>VLOOKUP(C559,AI:AK,1,0)</f>
        <v>34</v>
      </c>
      <c r="G559" t="str">
        <f>VLOOKUP(C559,AI:AK,3,0)</f>
        <v>Scale 0-1</v>
      </c>
      <c r="J559" s="17">
        <f t="shared" si="14"/>
        <v>0</v>
      </c>
      <c r="M559" s="18" t="str" cm="1">
        <f t="array" ref="M559">IF(AND(B559&lt;&gt;"", L559&lt;&gt;""), 1 + SUMPRODUCT((B$2:B$593=B559) * (L$2:L$593&gt;L559) * (A$2:A$593&lt;&gt;"ECOWAS")), "")</f>
        <v/>
      </c>
      <c r="AI559">
        <v>37</v>
      </c>
      <c r="AJ559" s="9" t="s">
        <v>69</v>
      </c>
      <c r="AK559" s="11" t="s">
        <v>70</v>
      </c>
    </row>
    <row r="560" spans="1:37" hidden="1" x14ac:dyDescent="0.35">
      <c r="A560" t="s">
        <v>20</v>
      </c>
      <c r="B560" s="5" t="s">
        <v>99</v>
      </c>
      <c r="C560">
        <v>34</v>
      </c>
      <c r="D560" t="str">
        <f>VLOOKUP(C560,AI:AK,2,0)</f>
        <v>HCD Gender Index - Health and nutrition</v>
      </c>
      <c r="F560">
        <f>VLOOKUP(C560,AI:AK,1,0)</f>
        <v>34</v>
      </c>
      <c r="G560" t="str">
        <f>VLOOKUP(C560,AI:AK,3,0)</f>
        <v>Scale 0-1</v>
      </c>
      <c r="J560" s="17">
        <f t="shared" si="14"/>
        <v>0</v>
      </c>
      <c r="M560" s="18" t="str" cm="1">
        <f t="array" ref="M560">IF(AND(B560&lt;&gt;"", L560&lt;&gt;""), 1 + SUMPRODUCT((B$2:B$593=B560) * (L$2:L$593&gt;L560) * (A$2:A$593&lt;&gt;"ECOWAS")), "")</f>
        <v/>
      </c>
      <c r="AI560">
        <v>37</v>
      </c>
      <c r="AJ560" s="9" t="s">
        <v>69</v>
      </c>
      <c r="AK560" s="11" t="s">
        <v>70</v>
      </c>
    </row>
    <row r="561" spans="1:37" hidden="1" x14ac:dyDescent="0.35">
      <c r="A561" t="s">
        <v>21</v>
      </c>
      <c r="B561" s="5" t="s">
        <v>99</v>
      </c>
      <c r="C561">
        <v>34</v>
      </c>
      <c r="D561" t="str">
        <f>VLOOKUP(C561,AI:AK,2,0)</f>
        <v>HCD Gender Index - Health and nutrition</v>
      </c>
      <c r="F561">
        <f>VLOOKUP(C561,AI:AK,1,0)</f>
        <v>34</v>
      </c>
      <c r="G561" t="str">
        <f>VLOOKUP(C561,AI:AK,3,0)</f>
        <v>Scale 0-1</v>
      </c>
      <c r="J561" s="17">
        <f t="shared" si="14"/>
        <v>0</v>
      </c>
      <c r="M561" s="18" t="str" cm="1">
        <f t="array" ref="M561">IF(AND(B561&lt;&gt;"", L561&lt;&gt;""), 1 + SUMPRODUCT((B$2:B$593=B561) * (L$2:L$593&gt;L561) * (A$2:A$593&lt;&gt;"ECOWAS")), "")</f>
        <v/>
      </c>
      <c r="AI561">
        <v>37</v>
      </c>
      <c r="AJ561" s="9" t="s">
        <v>69</v>
      </c>
      <c r="AK561" s="11" t="s">
        <v>70</v>
      </c>
    </row>
    <row r="562" spans="1:37" hidden="1" x14ac:dyDescent="0.35">
      <c r="A562" s="9" t="s">
        <v>6</v>
      </c>
      <c r="B562" s="9" t="s">
        <v>100</v>
      </c>
      <c r="C562">
        <v>35</v>
      </c>
      <c r="D562" t="str">
        <f>VLOOKUP(C562,AI:AK,2,0)</f>
        <v>HCD Gender Index - Education, skills and labor participation</v>
      </c>
      <c r="F562">
        <f>VLOOKUP(C562,AI:AK,1,0)</f>
        <v>35</v>
      </c>
      <c r="G562" t="str">
        <f>VLOOKUP(C562,AI:AK,3,0)</f>
        <v>Scale 0-1</v>
      </c>
      <c r="J562" s="17">
        <f t="shared" si="14"/>
        <v>0</v>
      </c>
      <c r="M562" s="18" t="str" cm="1">
        <f t="array" ref="M562">IF(AND(B562&lt;&gt;"", L562&lt;&gt;""), 1 + SUMPRODUCT((B$2:B$593=B562) * (L$2:L$593&gt;L562) * (A$2:A$593&lt;&gt;"ECOWAS")), "")</f>
        <v/>
      </c>
      <c r="AI562">
        <v>37</v>
      </c>
      <c r="AJ562" s="9" t="s">
        <v>69</v>
      </c>
      <c r="AK562" s="11" t="s">
        <v>70</v>
      </c>
    </row>
    <row r="563" spans="1:37" hidden="1" x14ac:dyDescent="0.35">
      <c r="A563" s="9" t="s">
        <v>13</v>
      </c>
      <c r="B563" s="9" t="s">
        <v>100</v>
      </c>
      <c r="C563">
        <v>35</v>
      </c>
      <c r="D563" t="str">
        <f>VLOOKUP(C563,AI:AK,2,0)</f>
        <v>HCD Gender Index - Education, skills and labor participation</v>
      </c>
      <c r="F563">
        <f>VLOOKUP(C563,AI:AK,1,0)</f>
        <v>35</v>
      </c>
      <c r="G563" t="str">
        <f>VLOOKUP(C563,AI:AK,3,0)</f>
        <v>Scale 0-1</v>
      </c>
      <c r="J563" s="17">
        <f t="shared" si="14"/>
        <v>0</v>
      </c>
      <c r="M563" s="18" t="str" cm="1">
        <f t="array" ref="M563">IF(AND(B563&lt;&gt;"", L563&lt;&gt;""), 1 + SUMPRODUCT((B$2:B$593=B563) * (L$2:L$593&gt;L563) * (A$2:A$593&lt;&gt;"ECOWAS")), "")</f>
        <v/>
      </c>
      <c r="AI563">
        <v>16</v>
      </c>
      <c r="AJ563" s="9" t="s">
        <v>88</v>
      </c>
      <c r="AK563" s="11" t="s">
        <v>89</v>
      </c>
    </row>
    <row r="564" spans="1:37" hidden="1" x14ac:dyDescent="0.35">
      <c r="A564" s="9" t="s">
        <v>7</v>
      </c>
      <c r="B564" s="9" t="s">
        <v>100</v>
      </c>
      <c r="C564">
        <v>35</v>
      </c>
      <c r="D564" t="str">
        <f>VLOOKUP(C564,AI:AK,2,0)</f>
        <v>HCD Gender Index - Education, skills and labor participation</v>
      </c>
      <c r="F564">
        <f>VLOOKUP(C564,AI:AK,1,0)</f>
        <v>35</v>
      </c>
      <c r="G564" t="str">
        <f>VLOOKUP(C564,AI:AK,3,0)</f>
        <v>Scale 0-1</v>
      </c>
      <c r="J564" s="17">
        <f t="shared" si="14"/>
        <v>0</v>
      </c>
      <c r="M564" s="18" t="str" cm="1">
        <f t="array" ref="M564">IF(AND(B564&lt;&gt;"", L564&lt;&gt;""), 1 + SUMPRODUCT((B$2:B$593=B564) * (L$2:L$593&gt;L564) * (A$2:A$593&lt;&gt;"ECOWAS")), "")</f>
        <v/>
      </c>
      <c r="AI564">
        <v>16</v>
      </c>
      <c r="AJ564" s="9" t="s">
        <v>88</v>
      </c>
      <c r="AK564" s="11" t="s">
        <v>89</v>
      </c>
    </row>
    <row r="565" spans="1:37" hidden="1" x14ac:dyDescent="0.35">
      <c r="A565" s="9" t="s">
        <v>14</v>
      </c>
      <c r="B565" s="9" t="s">
        <v>100</v>
      </c>
      <c r="C565">
        <v>35</v>
      </c>
      <c r="D565" t="str">
        <f>VLOOKUP(C565,AI:AK,2,0)</f>
        <v>HCD Gender Index - Education, skills and labor participation</v>
      </c>
      <c r="F565">
        <f>VLOOKUP(C565,AI:AK,1,0)</f>
        <v>35</v>
      </c>
      <c r="G565" t="str">
        <f>VLOOKUP(C565,AI:AK,3,0)</f>
        <v>Scale 0-1</v>
      </c>
      <c r="J565" s="17">
        <f t="shared" si="14"/>
        <v>0</v>
      </c>
      <c r="M565" s="18" t="str" cm="1">
        <f t="array" ref="M565">IF(AND(B565&lt;&gt;"", L565&lt;&gt;""), 1 + SUMPRODUCT((B$2:B$593=B565) * (L$2:L$593&gt;L565) * (A$2:A$593&lt;&gt;"ECOWAS")), "")</f>
        <v/>
      </c>
      <c r="AI565">
        <v>16</v>
      </c>
      <c r="AJ565" s="9" t="s">
        <v>88</v>
      </c>
      <c r="AK565" s="11" t="s">
        <v>89</v>
      </c>
    </row>
    <row r="566" spans="1:37" hidden="1" x14ac:dyDescent="0.35">
      <c r="A566" s="9" t="s">
        <v>8</v>
      </c>
      <c r="B566" s="9" t="s">
        <v>100</v>
      </c>
      <c r="C566">
        <v>35</v>
      </c>
      <c r="D566" t="str">
        <f>VLOOKUP(C566,AI:AK,2,0)</f>
        <v>HCD Gender Index - Education, skills and labor participation</v>
      </c>
      <c r="F566">
        <f>VLOOKUP(C566,AI:AK,1,0)</f>
        <v>35</v>
      </c>
      <c r="G566" t="str">
        <f>VLOOKUP(C566,AI:AK,3,0)</f>
        <v>Scale 0-1</v>
      </c>
      <c r="J566" s="17">
        <f t="shared" si="14"/>
        <v>0</v>
      </c>
      <c r="M566" s="18" t="str" cm="1">
        <f t="array" ref="M566">IF(AND(B566&lt;&gt;"", L566&lt;&gt;""), 1 + SUMPRODUCT((B$2:B$593=B566) * (L$2:L$593&gt;L566) * (A$2:A$593&lt;&gt;"ECOWAS")), "")</f>
        <v/>
      </c>
      <c r="AI566">
        <v>16</v>
      </c>
      <c r="AJ566" s="9" t="s">
        <v>88</v>
      </c>
      <c r="AK566" s="11" t="s">
        <v>89</v>
      </c>
    </row>
    <row r="567" spans="1:37" hidden="1" x14ac:dyDescent="0.35">
      <c r="A567" s="9" t="s">
        <v>15</v>
      </c>
      <c r="B567" s="9" t="s">
        <v>100</v>
      </c>
      <c r="C567">
        <v>35</v>
      </c>
      <c r="D567" t="str">
        <f>VLOOKUP(C567,AI:AK,2,0)</f>
        <v>HCD Gender Index - Education, skills and labor participation</v>
      </c>
      <c r="F567">
        <f>VLOOKUP(C567,AI:AK,1,0)</f>
        <v>35</v>
      </c>
      <c r="G567" t="str">
        <f>VLOOKUP(C567,AI:AK,3,0)</f>
        <v>Scale 0-1</v>
      </c>
      <c r="J567" s="17">
        <f t="shared" si="14"/>
        <v>0</v>
      </c>
      <c r="M567" s="18" t="str" cm="1">
        <f t="array" ref="M567">IF(AND(B567&lt;&gt;"", L567&lt;&gt;""), 1 + SUMPRODUCT((B$2:B$593=B567) * (L$2:L$593&gt;L567) * (A$2:A$593&lt;&gt;"ECOWAS")), "")</f>
        <v/>
      </c>
      <c r="AI567">
        <v>16</v>
      </c>
      <c r="AJ567" s="9" t="s">
        <v>88</v>
      </c>
      <c r="AK567" s="11" t="s">
        <v>89</v>
      </c>
    </row>
    <row r="568" spans="1:37" hidden="1" x14ac:dyDescent="0.35">
      <c r="A568" s="9" t="s">
        <v>16</v>
      </c>
      <c r="B568" s="9" t="s">
        <v>100</v>
      </c>
      <c r="C568">
        <v>35</v>
      </c>
      <c r="D568" t="str">
        <f>VLOOKUP(C568,AI:AK,2,0)</f>
        <v>HCD Gender Index - Education, skills and labor participation</v>
      </c>
      <c r="F568">
        <f>VLOOKUP(C568,AI:AK,1,0)</f>
        <v>35</v>
      </c>
      <c r="G568" t="str">
        <f>VLOOKUP(C568,AI:AK,3,0)</f>
        <v>Scale 0-1</v>
      </c>
      <c r="J568" s="17">
        <f t="shared" si="14"/>
        <v>0</v>
      </c>
      <c r="M568" s="18" t="str" cm="1">
        <f t="array" ref="M568">IF(AND(B568&lt;&gt;"", L568&lt;&gt;""), 1 + SUMPRODUCT((B$2:B$593=B568) * (L$2:L$593&gt;L568) * (A$2:A$593&lt;&gt;"ECOWAS")), "")</f>
        <v/>
      </c>
      <c r="AI568">
        <v>16</v>
      </c>
      <c r="AJ568" s="9" t="s">
        <v>88</v>
      </c>
      <c r="AK568" s="11" t="s">
        <v>89</v>
      </c>
    </row>
    <row r="569" spans="1:37" hidden="1" x14ac:dyDescent="0.35">
      <c r="A569" s="9" t="s">
        <v>9</v>
      </c>
      <c r="B569" s="9" t="s">
        <v>100</v>
      </c>
      <c r="C569">
        <v>35</v>
      </c>
      <c r="D569" t="str">
        <f>VLOOKUP(C569,AI:AK,2,0)</f>
        <v>HCD Gender Index - Education, skills and labor participation</v>
      </c>
      <c r="F569">
        <f>VLOOKUP(C569,AI:AK,1,0)</f>
        <v>35</v>
      </c>
      <c r="G569" t="str">
        <f>VLOOKUP(C569,AI:AK,3,0)</f>
        <v>Scale 0-1</v>
      </c>
      <c r="J569" s="17">
        <f t="shared" si="14"/>
        <v>0</v>
      </c>
      <c r="M569" s="18" t="str" cm="1">
        <f t="array" ref="M569">IF(AND(B569&lt;&gt;"", L569&lt;&gt;""), 1 + SUMPRODUCT((B$2:B$593=B569) * (L$2:L$593&gt;L569) * (A$2:A$593&lt;&gt;"ECOWAS")), "")</f>
        <v/>
      </c>
      <c r="AI569">
        <v>16</v>
      </c>
      <c r="AJ569" s="9" t="s">
        <v>88</v>
      </c>
      <c r="AK569" s="11" t="s">
        <v>89</v>
      </c>
    </row>
    <row r="570" spans="1:37" hidden="1" x14ac:dyDescent="0.35">
      <c r="A570" s="9" t="s">
        <v>10</v>
      </c>
      <c r="B570" s="9" t="s">
        <v>100</v>
      </c>
      <c r="C570">
        <v>35</v>
      </c>
      <c r="D570" t="str">
        <f>VLOOKUP(C570,AI:AK,2,0)</f>
        <v>HCD Gender Index - Education, skills and labor participation</v>
      </c>
      <c r="F570">
        <f>VLOOKUP(C570,AI:AK,1,0)</f>
        <v>35</v>
      </c>
      <c r="G570" t="str">
        <f>VLOOKUP(C570,AI:AK,3,0)</f>
        <v>Scale 0-1</v>
      </c>
      <c r="J570" s="17">
        <f t="shared" si="14"/>
        <v>0</v>
      </c>
      <c r="M570" s="18" t="str" cm="1">
        <f t="array" ref="M570">IF(AND(B570&lt;&gt;"", L570&lt;&gt;""), 1 + SUMPRODUCT((B$2:B$593=B570) * (L$2:L$593&gt;L570) * (A$2:A$593&lt;&gt;"ECOWAS")), "")</f>
        <v/>
      </c>
      <c r="AI570">
        <v>16</v>
      </c>
      <c r="AJ570" s="9" t="s">
        <v>88</v>
      </c>
      <c r="AK570" s="11" t="s">
        <v>89</v>
      </c>
    </row>
    <row r="571" spans="1:37" hidden="1" x14ac:dyDescent="0.35">
      <c r="A571" s="9" t="s">
        <v>17</v>
      </c>
      <c r="B571" s="9" t="s">
        <v>100</v>
      </c>
      <c r="C571">
        <v>35</v>
      </c>
      <c r="D571" t="str">
        <f>VLOOKUP(C571,AI:AK,2,0)</f>
        <v>HCD Gender Index - Education, skills and labor participation</v>
      </c>
      <c r="F571">
        <f>VLOOKUP(C571,AI:AK,1,0)</f>
        <v>35</v>
      </c>
      <c r="G571" t="str">
        <f>VLOOKUP(C571,AI:AK,3,0)</f>
        <v>Scale 0-1</v>
      </c>
      <c r="J571" s="17">
        <f t="shared" si="14"/>
        <v>0</v>
      </c>
      <c r="M571" s="18" t="str" cm="1">
        <f t="array" ref="M571">IF(AND(B571&lt;&gt;"", L571&lt;&gt;""), 1 + SUMPRODUCT((B$2:B$593=B571) * (L$2:L$593&gt;L571) * (A$2:A$593&lt;&gt;"ECOWAS")), "")</f>
        <v/>
      </c>
      <c r="AI571">
        <v>16</v>
      </c>
      <c r="AJ571" s="9" t="s">
        <v>88</v>
      </c>
      <c r="AK571" s="11" t="s">
        <v>89</v>
      </c>
    </row>
    <row r="572" spans="1:37" hidden="1" x14ac:dyDescent="0.35">
      <c r="A572" s="9" t="s">
        <v>18</v>
      </c>
      <c r="B572" s="9" t="s">
        <v>100</v>
      </c>
      <c r="C572">
        <v>35</v>
      </c>
      <c r="D572" t="str">
        <f>VLOOKUP(C572,AI:AK,2,0)</f>
        <v>HCD Gender Index - Education, skills and labor participation</v>
      </c>
      <c r="F572">
        <f>VLOOKUP(C572,AI:AK,1,0)</f>
        <v>35</v>
      </c>
      <c r="G572" t="str">
        <f>VLOOKUP(C572,AI:AK,3,0)</f>
        <v>Scale 0-1</v>
      </c>
      <c r="J572" s="17">
        <f t="shared" si="14"/>
        <v>0</v>
      </c>
      <c r="M572" s="18" t="str" cm="1">
        <f t="array" ref="M572">IF(AND(B572&lt;&gt;"", L572&lt;&gt;""), 1 + SUMPRODUCT((B$2:B$593=B572) * (L$2:L$593&gt;L572) * (A$2:A$593&lt;&gt;"ECOWAS")), "")</f>
        <v/>
      </c>
      <c r="AI572">
        <v>16</v>
      </c>
      <c r="AJ572" s="9" t="s">
        <v>88</v>
      </c>
      <c r="AK572" s="11" t="s">
        <v>89</v>
      </c>
    </row>
    <row r="573" spans="1:37" hidden="1" x14ac:dyDescent="0.35">
      <c r="A573" s="9" t="s">
        <v>11</v>
      </c>
      <c r="B573" s="9" t="s">
        <v>100</v>
      </c>
      <c r="C573">
        <v>35</v>
      </c>
      <c r="D573" t="str">
        <f>VLOOKUP(C573,AI:AK,2,0)</f>
        <v>HCD Gender Index - Education, skills and labor participation</v>
      </c>
      <c r="F573">
        <f>VLOOKUP(C573,AI:AK,1,0)</f>
        <v>35</v>
      </c>
      <c r="G573" t="str">
        <f>VLOOKUP(C573,AI:AK,3,0)</f>
        <v>Scale 0-1</v>
      </c>
      <c r="J573" s="17">
        <f t="shared" si="14"/>
        <v>0</v>
      </c>
      <c r="M573" s="18" t="str" cm="1">
        <f t="array" ref="M573">IF(AND(B573&lt;&gt;"", L573&lt;&gt;""), 1 + SUMPRODUCT((B$2:B$593=B573) * (L$2:L$593&gt;L573) * (A$2:A$593&lt;&gt;"ECOWAS")), "")</f>
        <v/>
      </c>
      <c r="AI573">
        <v>16</v>
      </c>
      <c r="AJ573" s="9" t="s">
        <v>88</v>
      </c>
      <c r="AK573" s="11" t="s">
        <v>89</v>
      </c>
    </row>
    <row r="574" spans="1:37" hidden="1" x14ac:dyDescent="0.35">
      <c r="A574" s="9" t="s">
        <v>119</v>
      </c>
      <c r="B574" s="9" t="s">
        <v>100</v>
      </c>
      <c r="C574">
        <v>35</v>
      </c>
      <c r="D574" t="str">
        <f>VLOOKUP(C574,AI:AK,2,0)</f>
        <v>HCD Gender Index - Education, skills and labor participation</v>
      </c>
      <c r="F574">
        <f>VLOOKUP(C574,AI:AK,1,0)</f>
        <v>35</v>
      </c>
      <c r="G574" t="str">
        <f>VLOOKUP(C574,AI:AK,3,0)</f>
        <v>Scale 0-1</v>
      </c>
      <c r="J574" s="17">
        <f t="shared" si="14"/>
        <v>0</v>
      </c>
      <c r="M574" s="18" t="str" cm="1">
        <f t="array" ref="M574">IF(AND(B574&lt;&gt;"", L574&lt;&gt;""), 1 + SUMPRODUCT((B$2:B$593=B574) * (L$2:L$593&gt;L574) * (A$2:A$593&lt;&gt;"ECOWAS")), "")</f>
        <v/>
      </c>
      <c r="AI574">
        <v>16</v>
      </c>
      <c r="AJ574" s="9" t="s">
        <v>88</v>
      </c>
      <c r="AK574" s="11" t="s">
        <v>89</v>
      </c>
    </row>
    <row r="575" spans="1:37" hidden="1" x14ac:dyDescent="0.35">
      <c r="A575" s="9" t="s">
        <v>120</v>
      </c>
      <c r="B575" s="9" t="s">
        <v>100</v>
      </c>
      <c r="C575">
        <v>35</v>
      </c>
      <c r="D575" t="str">
        <f>VLOOKUP(C575,AI:AK,2,0)</f>
        <v>HCD Gender Index - Education, skills and labor participation</v>
      </c>
      <c r="F575">
        <f>VLOOKUP(C575,AI:AK,1,0)</f>
        <v>35</v>
      </c>
      <c r="G575" t="str">
        <f>VLOOKUP(C575,AI:AK,3,0)</f>
        <v>Scale 0-1</v>
      </c>
      <c r="J575" s="17">
        <f t="shared" si="14"/>
        <v>0</v>
      </c>
      <c r="M575" s="18" t="str" cm="1">
        <f t="array" ref="M575">IF(AND(B575&lt;&gt;"", L575&lt;&gt;""), 1 + SUMPRODUCT((B$2:B$593=B575) * (L$2:L$593&gt;L575) * (A$2:A$593&lt;&gt;"ECOWAS")), "")</f>
        <v/>
      </c>
      <c r="AI575">
        <v>16</v>
      </c>
      <c r="AJ575" s="9" t="s">
        <v>88</v>
      </c>
      <c r="AK575" s="11" t="s">
        <v>89</v>
      </c>
    </row>
    <row r="576" spans="1:37" hidden="1" x14ac:dyDescent="0.35">
      <c r="A576" s="9" t="s">
        <v>20</v>
      </c>
      <c r="B576" s="9" t="s">
        <v>100</v>
      </c>
      <c r="C576">
        <v>35</v>
      </c>
      <c r="D576" t="str">
        <f>VLOOKUP(C576,AI:AK,2,0)</f>
        <v>HCD Gender Index - Education, skills and labor participation</v>
      </c>
      <c r="F576">
        <f>VLOOKUP(C576,AI:AK,1,0)</f>
        <v>35</v>
      </c>
      <c r="G576" t="str">
        <f>VLOOKUP(C576,AI:AK,3,0)</f>
        <v>Scale 0-1</v>
      </c>
      <c r="J576" s="17">
        <f t="shared" si="14"/>
        <v>0</v>
      </c>
      <c r="M576" s="18" t="str" cm="1">
        <f t="array" ref="M576">IF(AND(B576&lt;&gt;"", L576&lt;&gt;""), 1 + SUMPRODUCT((B$2:B$593=B576) * (L$2:L$593&gt;L576) * (A$2:A$593&lt;&gt;"ECOWAS")), "")</f>
        <v/>
      </c>
      <c r="AI576">
        <v>16</v>
      </c>
      <c r="AJ576" s="9" t="s">
        <v>88</v>
      </c>
      <c r="AK576" s="11" t="s">
        <v>89</v>
      </c>
    </row>
    <row r="577" spans="1:37" hidden="1" x14ac:dyDescent="0.35">
      <c r="A577" s="10" t="s">
        <v>21</v>
      </c>
      <c r="B577" s="9" t="s">
        <v>100</v>
      </c>
      <c r="C577">
        <v>35</v>
      </c>
      <c r="D577" t="str">
        <f>VLOOKUP(C577,AI:AK,2,0)</f>
        <v>HCD Gender Index - Education, skills and labor participation</v>
      </c>
      <c r="F577">
        <f>VLOOKUP(C577,AI:AK,1,0)</f>
        <v>35</v>
      </c>
      <c r="G577" t="str">
        <f>VLOOKUP(C577,AI:AK,3,0)</f>
        <v>Scale 0-1</v>
      </c>
      <c r="J577" s="17">
        <f t="shared" si="14"/>
        <v>0</v>
      </c>
      <c r="M577" s="18" t="str" cm="1">
        <f t="array" ref="M577">IF(AND(B577&lt;&gt;"", L577&lt;&gt;""), 1 + SUMPRODUCT((B$2:B$593=B577) * (L$2:L$593&gt;L577) * (A$2:A$593&lt;&gt;"ECOWAS")), "")</f>
        <v/>
      </c>
      <c r="AI577">
        <v>16</v>
      </c>
      <c r="AJ577" s="9" t="s">
        <v>88</v>
      </c>
      <c r="AK577" s="11" t="s">
        <v>89</v>
      </c>
    </row>
    <row r="578" spans="1:37" hidden="1" x14ac:dyDescent="0.35">
      <c r="A578" s="9" t="s">
        <v>6</v>
      </c>
      <c r="B578" s="9" t="s">
        <v>101</v>
      </c>
      <c r="C578">
        <v>36</v>
      </c>
      <c r="D578" t="str">
        <f>VLOOKUP(C578,AI:AK,2,0)</f>
        <v>HCD Gender Index - Entrepreneurship, financial inclusion and digital economy</v>
      </c>
      <c r="F578">
        <f>VLOOKUP(C578,AI:AK,1,0)</f>
        <v>36</v>
      </c>
      <c r="G578" t="str">
        <f>VLOOKUP(C578,AI:AK,3,0)</f>
        <v>Scale 0-1</v>
      </c>
      <c r="J578" s="17">
        <f t="shared" si="14"/>
        <v>0</v>
      </c>
      <c r="M578" s="18" t="str" cm="1">
        <f t="array" ref="M578">IF(AND(B578&lt;&gt;"", L578&lt;&gt;""), 1 + SUMPRODUCT((B$2:B$593=B578) * (L$2:L$593&gt;L578) * (A$2:A$593&lt;&gt;"ECOWAS")), "")</f>
        <v/>
      </c>
      <c r="AI578">
        <v>16</v>
      </c>
      <c r="AJ578" s="9" t="s">
        <v>88</v>
      </c>
      <c r="AK578" s="11" t="s">
        <v>89</v>
      </c>
    </row>
    <row r="579" spans="1:37" hidden="1" x14ac:dyDescent="0.35">
      <c r="A579" s="9" t="s">
        <v>13</v>
      </c>
      <c r="B579" s="9" t="s">
        <v>101</v>
      </c>
      <c r="C579">
        <v>36</v>
      </c>
      <c r="D579" t="str">
        <f>VLOOKUP(C579,AI:AK,2,0)</f>
        <v>HCD Gender Index - Entrepreneurship, financial inclusion and digital economy</v>
      </c>
      <c r="F579">
        <f>VLOOKUP(C579,AI:AK,1,0)</f>
        <v>36</v>
      </c>
      <c r="G579" t="str">
        <f>VLOOKUP(C579,AI:AK,3,0)</f>
        <v>Scale 0-1</v>
      </c>
      <c r="J579" s="17">
        <f t="shared" ref="J579:J593" si="15">L579-I579</f>
        <v>0</v>
      </c>
      <c r="M579" s="18" t="str" cm="1">
        <f t="array" ref="M579">IF(AND(B579&lt;&gt;"", L579&lt;&gt;""), 1 + SUMPRODUCT((B$2:B$593=B579) * (L$2:L$593&gt;L579) * (A$2:A$593&lt;&gt;"ECOWAS")), "")</f>
        <v/>
      </c>
      <c r="AI579">
        <v>15</v>
      </c>
      <c r="AJ579" s="9" t="s">
        <v>86</v>
      </c>
      <c r="AK579" s="11" t="s">
        <v>87</v>
      </c>
    </row>
    <row r="580" spans="1:37" hidden="1" x14ac:dyDescent="0.35">
      <c r="A580" s="9" t="s">
        <v>7</v>
      </c>
      <c r="B580" s="9" t="s">
        <v>101</v>
      </c>
      <c r="C580">
        <v>36</v>
      </c>
      <c r="D580" t="str">
        <f>VLOOKUP(C580,AI:AK,2,0)</f>
        <v>HCD Gender Index - Entrepreneurship, financial inclusion and digital economy</v>
      </c>
      <c r="F580">
        <f>VLOOKUP(C580,AI:AK,1,0)</f>
        <v>36</v>
      </c>
      <c r="G580" t="str">
        <f>VLOOKUP(C580,AI:AK,3,0)</f>
        <v>Scale 0-1</v>
      </c>
      <c r="J580" s="17">
        <f t="shared" si="15"/>
        <v>0</v>
      </c>
      <c r="M580" s="18" t="str" cm="1">
        <f t="array" ref="M580">IF(AND(B580&lt;&gt;"", L580&lt;&gt;""), 1 + SUMPRODUCT((B$2:B$593=B580) * (L$2:L$593&gt;L580) * (A$2:A$593&lt;&gt;"ECOWAS")), "")</f>
        <v/>
      </c>
      <c r="AI580">
        <v>15</v>
      </c>
      <c r="AJ580" s="9" t="s">
        <v>86</v>
      </c>
      <c r="AK580" s="11" t="s">
        <v>87</v>
      </c>
    </row>
    <row r="581" spans="1:37" hidden="1" x14ac:dyDescent="0.35">
      <c r="A581" s="9" t="s">
        <v>14</v>
      </c>
      <c r="B581" s="9" t="s">
        <v>101</v>
      </c>
      <c r="C581">
        <v>36</v>
      </c>
      <c r="D581" t="str">
        <f>VLOOKUP(C581,AI:AK,2,0)</f>
        <v>HCD Gender Index - Entrepreneurship, financial inclusion and digital economy</v>
      </c>
      <c r="F581">
        <f>VLOOKUP(C581,AI:AK,1,0)</f>
        <v>36</v>
      </c>
      <c r="G581" t="str">
        <f>VLOOKUP(C581,AI:AK,3,0)</f>
        <v>Scale 0-1</v>
      </c>
      <c r="J581" s="17">
        <f t="shared" si="15"/>
        <v>0</v>
      </c>
      <c r="M581" s="18" t="str" cm="1">
        <f t="array" ref="M581">IF(AND(B581&lt;&gt;"", L581&lt;&gt;""), 1 + SUMPRODUCT((B$2:B$593=B581) * (L$2:L$593&gt;L581) * (A$2:A$593&lt;&gt;"ECOWAS")), "")</f>
        <v/>
      </c>
      <c r="AI581">
        <v>15</v>
      </c>
      <c r="AJ581" s="9" t="s">
        <v>86</v>
      </c>
      <c r="AK581" s="11" t="s">
        <v>87</v>
      </c>
    </row>
    <row r="582" spans="1:37" hidden="1" x14ac:dyDescent="0.35">
      <c r="A582" s="9" t="s">
        <v>8</v>
      </c>
      <c r="B582" s="9" t="s">
        <v>101</v>
      </c>
      <c r="C582">
        <v>36</v>
      </c>
      <c r="D582" t="str">
        <f>VLOOKUP(C582,AI:AK,2,0)</f>
        <v>HCD Gender Index - Entrepreneurship, financial inclusion and digital economy</v>
      </c>
      <c r="F582">
        <f>VLOOKUP(C582,AI:AK,1,0)</f>
        <v>36</v>
      </c>
      <c r="G582" t="str">
        <f>VLOOKUP(C582,AI:AK,3,0)</f>
        <v>Scale 0-1</v>
      </c>
      <c r="J582" s="17">
        <f t="shared" si="15"/>
        <v>0</v>
      </c>
      <c r="M582" s="18" t="str" cm="1">
        <f t="array" ref="M582">IF(AND(B582&lt;&gt;"", L582&lt;&gt;""), 1 + SUMPRODUCT((B$2:B$593=B582) * (L$2:L$593&gt;L582) * (A$2:A$593&lt;&gt;"ECOWAS")), "")</f>
        <v/>
      </c>
      <c r="AI582">
        <v>15</v>
      </c>
      <c r="AJ582" s="9" t="s">
        <v>86</v>
      </c>
      <c r="AK582" s="11" t="s">
        <v>87</v>
      </c>
    </row>
    <row r="583" spans="1:37" hidden="1" x14ac:dyDescent="0.35">
      <c r="A583" s="9" t="s">
        <v>15</v>
      </c>
      <c r="B583" s="9" t="s">
        <v>101</v>
      </c>
      <c r="C583">
        <v>36</v>
      </c>
      <c r="D583" t="str">
        <f>VLOOKUP(C583,AI:AK,2,0)</f>
        <v>HCD Gender Index - Entrepreneurship, financial inclusion and digital economy</v>
      </c>
      <c r="F583">
        <f>VLOOKUP(C583,AI:AK,1,0)</f>
        <v>36</v>
      </c>
      <c r="G583" t="str">
        <f>VLOOKUP(C583,AI:AK,3,0)</f>
        <v>Scale 0-1</v>
      </c>
      <c r="J583" s="17">
        <f t="shared" si="15"/>
        <v>0</v>
      </c>
      <c r="M583" s="18" t="str" cm="1">
        <f t="array" ref="M583">IF(AND(B583&lt;&gt;"", L583&lt;&gt;""), 1 + SUMPRODUCT((B$2:B$593=B583) * (L$2:L$593&gt;L583) * (A$2:A$593&lt;&gt;"ECOWAS")), "")</f>
        <v/>
      </c>
      <c r="AI583">
        <v>15</v>
      </c>
      <c r="AJ583" s="9" t="s">
        <v>86</v>
      </c>
      <c r="AK583" s="11" t="s">
        <v>87</v>
      </c>
    </row>
    <row r="584" spans="1:37" hidden="1" x14ac:dyDescent="0.35">
      <c r="A584" s="9" t="s">
        <v>16</v>
      </c>
      <c r="B584" s="9" t="s">
        <v>101</v>
      </c>
      <c r="C584">
        <v>36</v>
      </c>
      <c r="D584" t="str">
        <f>VLOOKUP(C584,AI:AK,2,0)</f>
        <v>HCD Gender Index - Entrepreneurship, financial inclusion and digital economy</v>
      </c>
      <c r="F584">
        <f>VLOOKUP(C584,AI:AK,1,0)</f>
        <v>36</v>
      </c>
      <c r="G584" t="str">
        <f>VLOOKUP(C584,AI:AK,3,0)</f>
        <v>Scale 0-1</v>
      </c>
      <c r="J584" s="17">
        <f t="shared" si="15"/>
        <v>0</v>
      </c>
      <c r="M584" s="18" t="str" cm="1">
        <f t="array" ref="M584">IF(AND(B584&lt;&gt;"", L584&lt;&gt;""), 1 + SUMPRODUCT((B$2:B$593=B584) * (L$2:L$593&gt;L584) * (A$2:A$593&lt;&gt;"ECOWAS")), "")</f>
        <v/>
      </c>
      <c r="AI584">
        <v>15</v>
      </c>
      <c r="AJ584" s="9" t="s">
        <v>86</v>
      </c>
      <c r="AK584" s="11" t="s">
        <v>87</v>
      </c>
    </row>
    <row r="585" spans="1:37" hidden="1" x14ac:dyDescent="0.35">
      <c r="A585" s="9" t="s">
        <v>9</v>
      </c>
      <c r="B585" s="9" t="s">
        <v>101</v>
      </c>
      <c r="C585">
        <v>36</v>
      </c>
      <c r="D585" t="str">
        <f>VLOOKUP(C585,AI:AK,2,0)</f>
        <v>HCD Gender Index - Entrepreneurship, financial inclusion and digital economy</v>
      </c>
      <c r="F585">
        <f>VLOOKUP(C585,AI:AK,1,0)</f>
        <v>36</v>
      </c>
      <c r="G585" t="str">
        <f>VLOOKUP(C585,AI:AK,3,0)</f>
        <v>Scale 0-1</v>
      </c>
      <c r="J585" s="17">
        <f t="shared" si="15"/>
        <v>0</v>
      </c>
      <c r="M585" s="18" t="str" cm="1">
        <f t="array" ref="M585">IF(AND(B585&lt;&gt;"", L585&lt;&gt;""), 1 + SUMPRODUCT((B$2:B$593=B585) * (L$2:L$593&gt;L585) * (A$2:A$593&lt;&gt;"ECOWAS")), "")</f>
        <v/>
      </c>
      <c r="AI585">
        <v>15</v>
      </c>
      <c r="AJ585" s="9" t="s">
        <v>86</v>
      </c>
      <c r="AK585" s="11" t="s">
        <v>87</v>
      </c>
    </row>
    <row r="586" spans="1:37" hidden="1" x14ac:dyDescent="0.35">
      <c r="A586" s="9" t="s">
        <v>10</v>
      </c>
      <c r="B586" s="9" t="s">
        <v>101</v>
      </c>
      <c r="C586">
        <v>36</v>
      </c>
      <c r="D586" t="str">
        <f>VLOOKUP(C586,AI:AK,2,0)</f>
        <v>HCD Gender Index - Entrepreneurship, financial inclusion and digital economy</v>
      </c>
      <c r="F586">
        <f>VLOOKUP(C586,AI:AK,1,0)</f>
        <v>36</v>
      </c>
      <c r="G586" t="str">
        <f>VLOOKUP(C586,AI:AK,3,0)</f>
        <v>Scale 0-1</v>
      </c>
      <c r="J586" s="17">
        <f t="shared" si="15"/>
        <v>0</v>
      </c>
      <c r="M586" s="18" t="str" cm="1">
        <f t="array" ref="M586">IF(AND(B586&lt;&gt;"", L586&lt;&gt;""), 1 + SUMPRODUCT((B$2:B$593=B586) * (L$2:L$593&gt;L586) * (A$2:A$593&lt;&gt;"ECOWAS")), "")</f>
        <v/>
      </c>
      <c r="AI586">
        <v>15</v>
      </c>
      <c r="AJ586" s="9" t="s">
        <v>86</v>
      </c>
      <c r="AK586" s="11" t="s">
        <v>87</v>
      </c>
    </row>
    <row r="587" spans="1:37" hidden="1" x14ac:dyDescent="0.35">
      <c r="A587" s="9" t="s">
        <v>17</v>
      </c>
      <c r="B587" s="9" t="s">
        <v>101</v>
      </c>
      <c r="C587">
        <v>36</v>
      </c>
      <c r="D587" t="str">
        <f>VLOOKUP(C587,AI:AK,2,0)</f>
        <v>HCD Gender Index - Entrepreneurship, financial inclusion and digital economy</v>
      </c>
      <c r="F587">
        <f>VLOOKUP(C587,AI:AK,1,0)</f>
        <v>36</v>
      </c>
      <c r="G587" t="str">
        <f>VLOOKUP(C587,AI:AK,3,0)</f>
        <v>Scale 0-1</v>
      </c>
      <c r="J587" s="17">
        <f t="shared" si="15"/>
        <v>0</v>
      </c>
      <c r="M587" s="18" t="str" cm="1">
        <f t="array" ref="M587">IF(AND(B587&lt;&gt;"", L587&lt;&gt;""), 1 + SUMPRODUCT((B$2:B$593=B587) * (L$2:L$593&gt;L587) * (A$2:A$593&lt;&gt;"ECOWAS")), "")</f>
        <v/>
      </c>
      <c r="AI587">
        <v>15</v>
      </c>
      <c r="AJ587" s="9" t="s">
        <v>86</v>
      </c>
      <c r="AK587" s="11" t="s">
        <v>87</v>
      </c>
    </row>
    <row r="588" spans="1:37" hidden="1" x14ac:dyDescent="0.35">
      <c r="A588" s="9" t="s">
        <v>18</v>
      </c>
      <c r="B588" s="9" t="s">
        <v>101</v>
      </c>
      <c r="C588">
        <v>36</v>
      </c>
      <c r="D588" t="str">
        <f>VLOOKUP(C588,AI:AK,2,0)</f>
        <v>HCD Gender Index - Entrepreneurship, financial inclusion and digital economy</v>
      </c>
      <c r="F588">
        <f>VLOOKUP(C588,AI:AK,1,0)</f>
        <v>36</v>
      </c>
      <c r="G588" t="str">
        <f>VLOOKUP(C588,AI:AK,3,0)</f>
        <v>Scale 0-1</v>
      </c>
      <c r="J588" s="17">
        <f t="shared" si="15"/>
        <v>0</v>
      </c>
      <c r="M588" s="18" t="str" cm="1">
        <f t="array" ref="M588">IF(AND(B588&lt;&gt;"", L588&lt;&gt;""), 1 + SUMPRODUCT((B$2:B$593=B588) * (L$2:L$593&gt;L588) * (A$2:A$593&lt;&gt;"ECOWAS")), "")</f>
        <v/>
      </c>
      <c r="AI588">
        <v>15</v>
      </c>
      <c r="AJ588" s="9" t="s">
        <v>86</v>
      </c>
      <c r="AK588" s="11" t="s">
        <v>87</v>
      </c>
    </row>
    <row r="589" spans="1:37" hidden="1" x14ac:dyDescent="0.35">
      <c r="A589" s="9" t="s">
        <v>11</v>
      </c>
      <c r="B589" s="9" t="s">
        <v>101</v>
      </c>
      <c r="C589">
        <v>36</v>
      </c>
      <c r="D589" t="str">
        <f>VLOOKUP(C589,AI:AK,2,0)</f>
        <v>HCD Gender Index - Entrepreneurship, financial inclusion and digital economy</v>
      </c>
      <c r="F589">
        <f>VLOOKUP(C589,AI:AK,1,0)</f>
        <v>36</v>
      </c>
      <c r="G589" t="str">
        <f>VLOOKUP(C589,AI:AK,3,0)</f>
        <v>Scale 0-1</v>
      </c>
      <c r="J589" s="17">
        <f t="shared" si="15"/>
        <v>0</v>
      </c>
      <c r="M589" s="18" t="str" cm="1">
        <f t="array" ref="M589">IF(AND(B589&lt;&gt;"", L589&lt;&gt;""), 1 + SUMPRODUCT((B$2:B$593=B589) * (L$2:L$593&gt;L589) * (A$2:A$593&lt;&gt;"ECOWAS")), "")</f>
        <v/>
      </c>
      <c r="AI589">
        <v>15</v>
      </c>
      <c r="AJ589" s="9" t="s">
        <v>86</v>
      </c>
      <c r="AK589" s="11" t="s">
        <v>87</v>
      </c>
    </row>
    <row r="590" spans="1:37" hidden="1" x14ac:dyDescent="0.35">
      <c r="A590" s="9" t="s">
        <v>119</v>
      </c>
      <c r="B590" s="9" t="s">
        <v>101</v>
      </c>
      <c r="C590">
        <v>36</v>
      </c>
      <c r="D590" t="str">
        <f>VLOOKUP(C590,AI:AK,2,0)</f>
        <v>HCD Gender Index - Entrepreneurship, financial inclusion and digital economy</v>
      </c>
      <c r="F590">
        <f>VLOOKUP(C590,AI:AK,1,0)</f>
        <v>36</v>
      </c>
      <c r="G590" t="str">
        <f>VLOOKUP(C590,AI:AK,3,0)</f>
        <v>Scale 0-1</v>
      </c>
      <c r="J590" s="17">
        <f t="shared" si="15"/>
        <v>0</v>
      </c>
      <c r="M590" s="18" t="str" cm="1">
        <f t="array" ref="M590">IF(AND(B590&lt;&gt;"", L590&lt;&gt;""), 1 + SUMPRODUCT((B$2:B$593=B590) * (L$2:L$593&gt;L590) * (A$2:A$593&lt;&gt;"ECOWAS")), "")</f>
        <v/>
      </c>
      <c r="AI590">
        <v>15</v>
      </c>
      <c r="AJ590" s="9" t="s">
        <v>86</v>
      </c>
      <c r="AK590" s="11" t="s">
        <v>87</v>
      </c>
    </row>
    <row r="591" spans="1:37" hidden="1" x14ac:dyDescent="0.35">
      <c r="A591" s="9" t="s">
        <v>120</v>
      </c>
      <c r="B591" s="9" t="s">
        <v>101</v>
      </c>
      <c r="C591">
        <v>36</v>
      </c>
      <c r="D591" t="str">
        <f>VLOOKUP(C591,AI:AK,2,0)</f>
        <v>HCD Gender Index - Entrepreneurship, financial inclusion and digital economy</v>
      </c>
      <c r="F591">
        <f>VLOOKUP(C591,AI:AK,1,0)</f>
        <v>36</v>
      </c>
      <c r="G591" t="str">
        <f>VLOOKUP(C591,AI:AK,3,0)</f>
        <v>Scale 0-1</v>
      </c>
      <c r="J591" s="17">
        <f t="shared" si="15"/>
        <v>0</v>
      </c>
      <c r="M591" s="18" t="str" cm="1">
        <f t="array" ref="M591">IF(AND(B591&lt;&gt;"", L591&lt;&gt;""), 1 + SUMPRODUCT((B$2:B$593=B591) * (L$2:L$593&gt;L591) * (A$2:A$593&lt;&gt;"ECOWAS")), "")</f>
        <v/>
      </c>
      <c r="AI591">
        <v>15</v>
      </c>
      <c r="AJ591" s="9" t="s">
        <v>86</v>
      </c>
      <c r="AK591" s="11" t="s">
        <v>87</v>
      </c>
    </row>
    <row r="592" spans="1:37" hidden="1" x14ac:dyDescent="0.35">
      <c r="A592" s="9" t="s">
        <v>20</v>
      </c>
      <c r="B592" s="9" t="s">
        <v>101</v>
      </c>
      <c r="C592">
        <v>36</v>
      </c>
      <c r="D592" t="str">
        <f>VLOOKUP(C592,AI:AK,2,0)</f>
        <v>HCD Gender Index - Entrepreneurship, financial inclusion and digital economy</v>
      </c>
      <c r="F592">
        <f>VLOOKUP(C592,AI:AK,1,0)</f>
        <v>36</v>
      </c>
      <c r="G592" t="str">
        <f>VLOOKUP(C592,AI:AK,3,0)</f>
        <v>Scale 0-1</v>
      </c>
      <c r="J592" s="17">
        <f t="shared" si="15"/>
        <v>0</v>
      </c>
      <c r="M592" s="18" t="str" cm="1">
        <f t="array" ref="M592">IF(AND(B592&lt;&gt;"", L592&lt;&gt;""), 1 + SUMPRODUCT((B$2:B$593=B592) * (L$2:L$593&gt;L592) * (A$2:A$593&lt;&gt;"ECOWAS")), "")</f>
        <v/>
      </c>
      <c r="AI592">
        <v>15</v>
      </c>
      <c r="AJ592" s="9" t="s">
        <v>86</v>
      </c>
      <c r="AK592" s="11" t="s">
        <v>87</v>
      </c>
    </row>
    <row r="593" spans="1:37" hidden="1" x14ac:dyDescent="0.35">
      <c r="A593" s="10" t="s">
        <v>21</v>
      </c>
      <c r="B593" s="9" t="s">
        <v>101</v>
      </c>
      <c r="C593">
        <v>36</v>
      </c>
      <c r="D593" t="str">
        <f>VLOOKUP(C593,AI:AK,2,0)</f>
        <v>HCD Gender Index - Entrepreneurship, financial inclusion and digital economy</v>
      </c>
      <c r="F593">
        <f>VLOOKUP(C593,AI:AK,1,0)</f>
        <v>36</v>
      </c>
      <c r="G593" t="str">
        <f>VLOOKUP(C593,AI:AK,3,0)</f>
        <v>Scale 0-1</v>
      </c>
      <c r="J593" s="17">
        <f t="shared" si="15"/>
        <v>0</v>
      </c>
      <c r="M593" s="18" t="str" cm="1">
        <f t="array" ref="M593">IF(AND(B593&lt;&gt;"", L593&lt;&gt;""), 1 + SUMPRODUCT((B$2:B$593=B593) * (L$2:L$593&gt;L593) * (A$2:A$593&lt;&gt;"ECOWAS")), "")</f>
        <v/>
      </c>
      <c r="AI593">
        <v>15</v>
      </c>
      <c r="AJ593" s="9" t="s">
        <v>86</v>
      </c>
      <c r="AK593" s="11" t="s">
        <v>87</v>
      </c>
    </row>
    <row r="594" spans="1:37" x14ac:dyDescent="0.35">
      <c r="M594" s="18" t="str" cm="1">
        <f t="array" ref="M594">IF(B594&lt;&gt;"", 1 + SUMPRODUCT((B$2:B$593=B594) * (L$2:L$593&gt;L594)), "")</f>
        <v/>
      </c>
      <c r="AI594">
        <v>15</v>
      </c>
      <c r="AJ594" s="9" t="s">
        <v>86</v>
      </c>
      <c r="AK594" s="11" t="s">
        <v>87</v>
      </c>
    </row>
    <row r="595" spans="1:37" x14ac:dyDescent="0.35">
      <c r="M595" s="18" t="str" cm="1">
        <f t="array" ref="M595">IF(B595&lt;&gt;"", 1 + SUMPRODUCT((B$2:B$593=B595) * (L$2:L$593&gt;L595)), "")</f>
        <v/>
      </c>
    </row>
    <row r="596" spans="1:37" x14ac:dyDescent="0.35">
      <c r="M596" s="18" t="str" cm="1">
        <f t="array" ref="M596">IF(B596&lt;&gt;"", 1 + SUMPRODUCT((B$2:B$593=B596) * (L$2:L$593&gt;L596)), "")</f>
        <v/>
      </c>
    </row>
    <row r="597" spans="1:37" x14ac:dyDescent="0.35">
      <c r="M597" s="18" t="str" cm="1">
        <f t="array" ref="M597">IF(B597&lt;&gt;"", 1 + SUMPRODUCT((B$2:B$593=B597) * (L$2:L$593&gt;L597)), "")</f>
        <v/>
      </c>
    </row>
    <row r="598" spans="1:37" x14ac:dyDescent="0.35">
      <c r="M598" s="18" t="str" cm="1">
        <f t="array" ref="M598">IF(B598&lt;&gt;"", 1 + SUMPRODUCT((B$2:B$593=B598) * (L$2:L$593&gt;L598)), "")</f>
        <v/>
      </c>
    </row>
    <row r="599" spans="1:37" x14ac:dyDescent="0.35">
      <c r="M599" s="18" t="str" cm="1">
        <f t="array" ref="M599">IF(B599&lt;&gt;"", 1 + SUMPRODUCT((B$2:B$593=B599) * (L$2:L$593&gt;L599)), "")</f>
        <v/>
      </c>
    </row>
    <row r="600" spans="1:37" x14ac:dyDescent="0.35">
      <c r="M600" s="18" t="str" cm="1">
        <f t="array" ref="M600">IF(B600&lt;&gt;"", 1 + SUMPRODUCT((B$2:B$593=B600) * (L$2:L$593&gt;L600)), "")</f>
        <v/>
      </c>
    </row>
    <row r="601" spans="1:37" x14ac:dyDescent="0.35">
      <c r="M601" s="18" t="str" cm="1">
        <f t="array" ref="M601">IF(B601&lt;&gt;"", 1 + SUMPRODUCT((B$2:B$593=B601) * (L$2:L$593&gt;L601)), "")</f>
        <v/>
      </c>
    </row>
    <row r="602" spans="1:37" x14ac:dyDescent="0.35">
      <c r="M602" s="18" t="str" cm="1">
        <f t="array" ref="M602">IF(B602&lt;&gt;"", 1 + SUMPRODUCT((B$2:B$593=B602) * (L$2:L$593&gt;L602)), "")</f>
        <v/>
      </c>
    </row>
    <row r="603" spans="1:37" x14ac:dyDescent="0.35">
      <c r="M603" s="18" t="str" cm="1">
        <f t="array" ref="M603">IF(B603&lt;&gt;"", 1 + SUMPRODUCT((B$2:B$593=B603) * (L$2:L$593&gt;L603)), "")</f>
        <v/>
      </c>
    </row>
    <row r="604" spans="1:37" x14ac:dyDescent="0.35">
      <c r="M604" s="18" t="str" cm="1">
        <f t="array" ref="M604">IF(B604&lt;&gt;"", 1 + SUMPRODUCT((B$2:B$593=B604) * (L$2:L$593&gt;L604)), "")</f>
        <v/>
      </c>
    </row>
    <row r="605" spans="1:37" x14ac:dyDescent="0.35">
      <c r="M605" s="18" t="str" cm="1">
        <f t="array" ref="M605">IF(B605&lt;&gt;"", 1 + SUMPRODUCT((B$2:B$593=B605) * (L$2:L$593&gt;L605)), "")</f>
        <v/>
      </c>
    </row>
  </sheetData>
  <autoFilter ref="A1:J593" xr:uid="{00000000-0001-0000-0000-000000000000}">
    <filterColumn colId="1">
      <filters>
        <filter val="Child Marriage"/>
        <filter val="Children out of school"/>
        <filter val="Education score"/>
        <filter val="Entrepreneurship Score"/>
        <filter val="Fertility rate"/>
        <filter val="Government Education exp."/>
        <filter val="Government health exp."/>
        <filter val="Harmonized test scores"/>
        <filter val="Health &amp; nutrition Score"/>
        <filter val="Index (calculated by averaging themes)"/>
        <filter val="Individuals using Internet"/>
        <filter val="Life expectancy at birth"/>
        <filter val="Maternal mortality rate"/>
        <filter val="Mean years of schooling"/>
        <filter val="New business density"/>
        <filter val="Number of citations"/>
        <filter val="Penetration rate fin services"/>
        <filter val="Ratio of teachers"/>
        <filter val="Under-5 mortality rate"/>
        <filter val="Under-5 stunting rate"/>
        <filter val="Youth literacy rate"/>
        <filter val="Youth NEE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C3B9-AD81-41DE-9570-BADDE0852B94}">
  <dimension ref="A1:D3"/>
  <sheetViews>
    <sheetView workbookViewId="0">
      <selection activeCell="C4" sqref="C4"/>
    </sheetView>
  </sheetViews>
  <sheetFormatPr defaultRowHeight="14.5" x14ac:dyDescent="0.35"/>
  <sheetData>
    <row r="1" spans="1:4" x14ac:dyDescent="0.35">
      <c r="A1" s="19" t="e">
        <f>INDEX([1]Aggregation!$D$19:$AE$37,MATCH($B$6,[1]Aggregation!$D$19:$D$37,0),MATCH($C1,[1]Aggregation!$D$19:$AE$19,0))</f>
        <v>#N/A</v>
      </c>
    </row>
    <row r="3" spans="1:4" x14ac:dyDescent="0.35">
      <c r="B3">
        <v>0.34</v>
      </c>
      <c r="C3">
        <v>0.37</v>
      </c>
      <c r="D3">
        <f>(C3-B3)/B3*100</f>
        <v>8.8235294117646959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2B0F-FBF0-4F28-995A-011D1954D406}">
  <dimension ref="A1:M594"/>
  <sheetViews>
    <sheetView topLeftCell="A24" workbookViewId="0">
      <selection activeCell="A32" sqref="A32:A34"/>
    </sheetView>
  </sheetViews>
  <sheetFormatPr defaultRowHeight="14.5" x14ac:dyDescent="0.35"/>
  <cols>
    <col min="1" max="1" width="33" customWidth="1"/>
    <col min="12" max="12" width="33.90625" customWidth="1"/>
    <col min="13" max="13" width="43" customWidth="1"/>
  </cols>
  <sheetData>
    <row r="1" spans="1:13" x14ac:dyDescent="0.35">
      <c r="A1" t="s">
        <v>45</v>
      </c>
      <c r="B1" t="s">
        <v>118</v>
      </c>
      <c r="C1" t="s">
        <v>45</v>
      </c>
      <c r="D1" t="s">
        <v>46</v>
      </c>
      <c r="K1" t="s">
        <v>118</v>
      </c>
      <c r="L1" t="s">
        <v>45</v>
      </c>
      <c r="M1" t="s">
        <v>46</v>
      </c>
    </row>
    <row r="2" spans="1:13" x14ac:dyDescent="0.35">
      <c r="A2" t="s">
        <v>22</v>
      </c>
      <c r="B2">
        <v>1</v>
      </c>
      <c r="C2" t="str">
        <f>VLOOKUP(B2,K:M,2,0)</f>
        <v>HCD Index - Integrated index</v>
      </c>
      <c r="K2">
        <v>25</v>
      </c>
      <c r="L2" s="9" t="s">
        <v>107</v>
      </c>
      <c r="M2" s="12" t="s">
        <v>82</v>
      </c>
    </row>
    <row r="3" spans="1:13" x14ac:dyDescent="0.35">
      <c r="A3" t="s">
        <v>23</v>
      </c>
      <c r="B3">
        <v>2</v>
      </c>
      <c r="C3" t="str">
        <f t="shared" ref="C3:C38" si="0">VLOOKUP(B3,K:M,2,0)</f>
        <v>HCD Index - Health and nutrition</v>
      </c>
      <c r="K3">
        <v>25</v>
      </c>
      <c r="L3" s="9" t="s">
        <v>107</v>
      </c>
      <c r="M3" s="12" t="s">
        <v>82</v>
      </c>
    </row>
    <row r="4" spans="1:13" x14ac:dyDescent="0.35">
      <c r="A4" t="s">
        <v>24</v>
      </c>
      <c r="B4">
        <v>3</v>
      </c>
      <c r="C4" t="str">
        <f t="shared" si="0"/>
        <v>HCD Index - Fertility rate</v>
      </c>
      <c r="K4">
        <v>25</v>
      </c>
      <c r="L4" s="9" t="s">
        <v>107</v>
      </c>
      <c r="M4" s="12" t="s">
        <v>82</v>
      </c>
    </row>
    <row r="5" spans="1:13" x14ac:dyDescent="0.35">
      <c r="A5" t="s">
        <v>25</v>
      </c>
      <c r="B5">
        <v>4</v>
      </c>
      <c r="C5" t="str">
        <f t="shared" si="0"/>
        <v>HCD Index - Maternal mortality rate</v>
      </c>
      <c r="K5">
        <v>25</v>
      </c>
      <c r="L5" s="9" t="s">
        <v>107</v>
      </c>
      <c r="M5" s="12" t="s">
        <v>82</v>
      </c>
    </row>
    <row r="6" spans="1:13" x14ac:dyDescent="0.35">
      <c r="A6" t="s">
        <v>26</v>
      </c>
      <c r="B6">
        <v>5</v>
      </c>
      <c r="C6" t="str">
        <f t="shared" si="0"/>
        <v>HCD Index - Under-5 mortality rate</v>
      </c>
      <c r="K6">
        <v>25</v>
      </c>
      <c r="L6" s="9" t="s">
        <v>107</v>
      </c>
      <c r="M6" s="12" t="s">
        <v>82</v>
      </c>
    </row>
    <row r="7" spans="1:13" x14ac:dyDescent="0.35">
      <c r="A7" t="s">
        <v>27</v>
      </c>
      <c r="B7">
        <v>37</v>
      </c>
      <c r="C7" t="str">
        <f t="shared" si="0"/>
        <v>HCD Index - Under-5 stunting rate</v>
      </c>
      <c r="K7">
        <v>25</v>
      </c>
      <c r="L7" s="9" t="s">
        <v>107</v>
      </c>
      <c r="M7" s="12" t="s">
        <v>82</v>
      </c>
    </row>
    <row r="8" spans="1:13" x14ac:dyDescent="0.35">
      <c r="A8" t="s">
        <v>28</v>
      </c>
      <c r="B8">
        <v>6</v>
      </c>
      <c r="C8" t="str">
        <f t="shared" si="0"/>
        <v>HCD Index - Life expectancy at birth</v>
      </c>
      <c r="K8">
        <v>25</v>
      </c>
      <c r="L8" s="9" t="s">
        <v>107</v>
      </c>
      <c r="M8" s="12" t="s">
        <v>82</v>
      </c>
    </row>
    <row r="9" spans="1:13" x14ac:dyDescent="0.35">
      <c r="A9" t="s">
        <v>29</v>
      </c>
      <c r="B9">
        <v>7</v>
      </c>
      <c r="C9" t="str">
        <f t="shared" si="0"/>
        <v>HCD Index - Government health exp.</v>
      </c>
      <c r="K9">
        <v>25</v>
      </c>
      <c r="L9" s="9" t="s">
        <v>107</v>
      </c>
      <c r="M9" s="12" t="s">
        <v>82</v>
      </c>
    </row>
    <row r="10" spans="1:13" x14ac:dyDescent="0.35">
      <c r="A10" t="s">
        <v>30</v>
      </c>
      <c r="B10">
        <v>8</v>
      </c>
      <c r="C10" t="str">
        <f t="shared" si="0"/>
        <v>HCD Index - Child Marriage</v>
      </c>
      <c r="K10">
        <v>25</v>
      </c>
      <c r="L10" s="9" t="s">
        <v>107</v>
      </c>
      <c r="M10" s="12" t="s">
        <v>82</v>
      </c>
    </row>
    <row r="11" spans="1:13" x14ac:dyDescent="0.35">
      <c r="A11" t="s">
        <v>31</v>
      </c>
      <c r="B11">
        <v>9</v>
      </c>
      <c r="C11" t="str">
        <f t="shared" si="0"/>
        <v>HCD Index - Education, skills and labor participation</v>
      </c>
      <c r="K11">
        <v>25</v>
      </c>
      <c r="L11" s="9" t="s">
        <v>107</v>
      </c>
      <c r="M11" s="12" t="s">
        <v>82</v>
      </c>
    </row>
    <row r="12" spans="1:13" x14ac:dyDescent="0.35">
      <c r="A12" t="s">
        <v>32</v>
      </c>
      <c r="B12">
        <v>10</v>
      </c>
      <c r="C12" t="str">
        <f t="shared" si="0"/>
        <v>HCD Index - Government Education exp.</v>
      </c>
      <c r="K12">
        <v>25</v>
      </c>
      <c r="L12" s="9" t="s">
        <v>107</v>
      </c>
      <c r="M12" s="12" t="s">
        <v>82</v>
      </c>
    </row>
    <row r="13" spans="1:13" x14ac:dyDescent="0.35">
      <c r="A13" t="s">
        <v>33</v>
      </c>
      <c r="B13">
        <v>11</v>
      </c>
      <c r="C13" t="str">
        <f t="shared" si="0"/>
        <v>HCD Index - Ratio of teachers</v>
      </c>
      <c r="K13">
        <v>25</v>
      </c>
      <c r="L13" s="9" t="s">
        <v>107</v>
      </c>
      <c r="M13" s="12" t="s">
        <v>82</v>
      </c>
    </row>
    <row r="14" spans="1:13" x14ac:dyDescent="0.35">
      <c r="A14" t="s">
        <v>34</v>
      </c>
      <c r="B14">
        <v>12</v>
      </c>
      <c r="C14" t="str">
        <f t="shared" si="0"/>
        <v>HCD Index - Children out of school</v>
      </c>
      <c r="K14">
        <v>25</v>
      </c>
      <c r="L14" s="9" t="s">
        <v>107</v>
      </c>
      <c r="M14" s="12" t="s">
        <v>82</v>
      </c>
    </row>
    <row r="15" spans="1:13" x14ac:dyDescent="0.35">
      <c r="A15" t="s">
        <v>35</v>
      </c>
      <c r="B15">
        <v>13</v>
      </c>
      <c r="C15" t="str">
        <f t="shared" si="0"/>
        <v>HCD Index - Mean years of schooling</v>
      </c>
      <c r="K15">
        <v>25</v>
      </c>
      <c r="L15" s="9" t="s">
        <v>107</v>
      </c>
      <c r="M15" s="12" t="s">
        <v>82</v>
      </c>
    </row>
    <row r="16" spans="1:13" x14ac:dyDescent="0.35">
      <c r="A16" t="s">
        <v>36</v>
      </c>
      <c r="B16">
        <v>14</v>
      </c>
      <c r="C16" t="str">
        <f t="shared" si="0"/>
        <v>HCD Index - Harmonized test scores</v>
      </c>
      <c r="K16">
        <v>25</v>
      </c>
      <c r="L16" s="9" t="s">
        <v>107</v>
      </c>
      <c r="M16" s="12" t="s">
        <v>82</v>
      </c>
    </row>
    <row r="17" spans="1:13" x14ac:dyDescent="0.35">
      <c r="A17" t="s">
        <v>37</v>
      </c>
      <c r="B17">
        <v>15</v>
      </c>
      <c r="C17" t="str">
        <f t="shared" si="0"/>
        <v>HCD Index - Youth NEET</v>
      </c>
      <c r="K17">
        <v>25</v>
      </c>
      <c r="L17" s="9" t="s">
        <v>107</v>
      </c>
      <c r="M17" s="12" t="s">
        <v>82</v>
      </c>
    </row>
    <row r="18" spans="1:13" x14ac:dyDescent="0.35">
      <c r="A18" t="s">
        <v>38</v>
      </c>
      <c r="B18">
        <v>16</v>
      </c>
      <c r="C18" t="str">
        <f t="shared" si="0"/>
        <v>HCD Index - Youth literacy rate</v>
      </c>
      <c r="K18">
        <v>35</v>
      </c>
      <c r="L18" s="9" t="s">
        <v>100</v>
      </c>
      <c r="M18" s="11" t="s">
        <v>59</v>
      </c>
    </row>
    <row r="19" spans="1:13" x14ac:dyDescent="0.35">
      <c r="A19" t="s">
        <v>39</v>
      </c>
      <c r="B19">
        <v>17</v>
      </c>
      <c r="C19" t="str">
        <f t="shared" si="0"/>
        <v>HCD Index - Number of citations</v>
      </c>
      <c r="K19">
        <v>35</v>
      </c>
      <c r="L19" s="9" t="s">
        <v>100</v>
      </c>
      <c r="M19" s="11" t="s">
        <v>59</v>
      </c>
    </row>
    <row r="20" spans="1:13" x14ac:dyDescent="0.35">
      <c r="A20" t="s">
        <v>40</v>
      </c>
      <c r="B20">
        <v>18</v>
      </c>
      <c r="C20" t="str">
        <f t="shared" si="0"/>
        <v>HCD Index - Entrepreneurship, financial inclusion and digital economy</v>
      </c>
      <c r="K20">
        <v>35</v>
      </c>
      <c r="L20" s="9" t="s">
        <v>100</v>
      </c>
      <c r="M20" s="11" t="s">
        <v>59</v>
      </c>
    </row>
    <row r="21" spans="1:13" x14ac:dyDescent="0.35">
      <c r="A21" t="s">
        <v>41</v>
      </c>
      <c r="B21">
        <v>19</v>
      </c>
      <c r="C21" t="str">
        <f t="shared" si="0"/>
        <v>HCD Index - Penetration rate fin services</v>
      </c>
      <c r="K21">
        <v>35</v>
      </c>
      <c r="L21" s="9" t="s">
        <v>100</v>
      </c>
      <c r="M21" s="11" t="s">
        <v>59</v>
      </c>
    </row>
    <row r="22" spans="1:13" x14ac:dyDescent="0.35">
      <c r="A22" t="s">
        <v>42</v>
      </c>
      <c r="B22">
        <v>20</v>
      </c>
      <c r="C22" t="str">
        <f t="shared" si="0"/>
        <v>HCD Index - Individuals using Internet</v>
      </c>
      <c r="K22">
        <v>35</v>
      </c>
      <c r="L22" s="9" t="s">
        <v>100</v>
      </c>
      <c r="M22" s="11" t="s">
        <v>59</v>
      </c>
    </row>
    <row r="23" spans="1:13" x14ac:dyDescent="0.35">
      <c r="A23" t="s">
        <v>43</v>
      </c>
      <c r="B23">
        <v>21</v>
      </c>
      <c r="C23" t="str">
        <f t="shared" si="0"/>
        <v>HCD Index - New business density</v>
      </c>
      <c r="K23">
        <v>35</v>
      </c>
      <c r="L23" s="9" t="s">
        <v>100</v>
      </c>
      <c r="M23" s="11" t="s">
        <v>59</v>
      </c>
    </row>
    <row r="24" spans="1:13" x14ac:dyDescent="0.35">
      <c r="A24" t="s">
        <v>104</v>
      </c>
      <c r="B24">
        <v>22</v>
      </c>
      <c r="C24" t="str">
        <f t="shared" si="0"/>
        <v>HCD Gender Index - Under-5 mortality rate</v>
      </c>
      <c r="K24">
        <v>35</v>
      </c>
      <c r="L24" s="9" t="s">
        <v>100</v>
      </c>
      <c r="M24" s="11" t="s">
        <v>59</v>
      </c>
    </row>
    <row r="25" spans="1:13" x14ac:dyDescent="0.35">
      <c r="A25" t="s">
        <v>105</v>
      </c>
      <c r="B25">
        <v>23</v>
      </c>
      <c r="C25" t="str">
        <f t="shared" si="0"/>
        <v>HCD Gender Index - Under-5 stunting rate</v>
      </c>
      <c r="K25">
        <v>35</v>
      </c>
      <c r="L25" s="9" t="s">
        <v>100</v>
      </c>
      <c r="M25" s="11" t="s">
        <v>59</v>
      </c>
    </row>
    <row r="26" spans="1:13" x14ac:dyDescent="0.35">
      <c r="A26" t="s">
        <v>106</v>
      </c>
      <c r="B26">
        <v>24</v>
      </c>
      <c r="C26" t="str">
        <f t="shared" si="0"/>
        <v>HCD Gender Index - Life expectancy at birth</v>
      </c>
      <c r="K26">
        <v>35</v>
      </c>
      <c r="L26" s="9" t="s">
        <v>100</v>
      </c>
      <c r="M26" s="11" t="s">
        <v>59</v>
      </c>
    </row>
    <row r="27" spans="1:13" x14ac:dyDescent="0.35">
      <c r="A27" t="s">
        <v>107</v>
      </c>
      <c r="B27">
        <v>25</v>
      </c>
      <c r="C27" t="str">
        <f t="shared" si="0"/>
        <v>HCD Gender Index - Children out of school</v>
      </c>
      <c r="K27">
        <v>35</v>
      </c>
      <c r="L27" s="9" t="s">
        <v>100</v>
      </c>
      <c r="M27" s="11" t="s">
        <v>59</v>
      </c>
    </row>
    <row r="28" spans="1:13" x14ac:dyDescent="0.35">
      <c r="A28" t="s">
        <v>108</v>
      </c>
      <c r="B28">
        <v>26</v>
      </c>
      <c r="C28" t="str">
        <f t="shared" si="0"/>
        <v>HCD Gender Index - Mean years of schooling</v>
      </c>
      <c r="K28">
        <v>35</v>
      </c>
      <c r="L28" s="9" t="s">
        <v>100</v>
      </c>
      <c r="M28" s="11" t="s">
        <v>59</v>
      </c>
    </row>
    <row r="29" spans="1:13" x14ac:dyDescent="0.35">
      <c r="A29" t="s">
        <v>109</v>
      </c>
      <c r="B29">
        <v>27</v>
      </c>
      <c r="C29" t="str">
        <f t="shared" si="0"/>
        <v>HCD Gender Index - Harmonized test scores</v>
      </c>
      <c r="K29">
        <v>35</v>
      </c>
      <c r="L29" s="9" t="s">
        <v>100</v>
      </c>
      <c r="M29" s="11" t="s">
        <v>59</v>
      </c>
    </row>
    <row r="30" spans="1:13" x14ac:dyDescent="0.35">
      <c r="A30" t="s">
        <v>110</v>
      </c>
      <c r="B30">
        <v>28</v>
      </c>
      <c r="C30" t="str">
        <f t="shared" si="0"/>
        <v>HCD Gender Index - Youth NEET</v>
      </c>
      <c r="K30">
        <v>35</v>
      </c>
      <c r="L30" s="9" t="s">
        <v>100</v>
      </c>
      <c r="M30" s="11" t="s">
        <v>59</v>
      </c>
    </row>
    <row r="31" spans="1:13" x14ac:dyDescent="0.35">
      <c r="A31" t="s">
        <v>111</v>
      </c>
      <c r="B31">
        <v>29</v>
      </c>
      <c r="C31" t="str">
        <f t="shared" si="0"/>
        <v>HCD Gender Index - Youth literacy rate</v>
      </c>
      <c r="K31">
        <v>35</v>
      </c>
      <c r="L31" s="9" t="s">
        <v>100</v>
      </c>
      <c r="M31" s="11" t="s">
        <v>59</v>
      </c>
    </row>
    <row r="32" spans="1:13" x14ac:dyDescent="0.35">
      <c r="A32" t="s">
        <v>113</v>
      </c>
      <c r="B32">
        <v>30</v>
      </c>
      <c r="C32" t="str">
        <f t="shared" si="0"/>
        <v>HCD Gender Index - Managerial positions</v>
      </c>
      <c r="K32">
        <v>35</v>
      </c>
      <c r="L32" s="9" t="s">
        <v>100</v>
      </c>
      <c r="M32" s="11" t="s">
        <v>59</v>
      </c>
    </row>
    <row r="33" spans="1:13" x14ac:dyDescent="0.35">
      <c r="A33" t="s">
        <v>114</v>
      </c>
      <c r="B33">
        <v>31</v>
      </c>
      <c r="C33" t="str">
        <f t="shared" si="0"/>
        <v>HCD Gender Index - Internet penetration</v>
      </c>
      <c r="K33">
        <v>35</v>
      </c>
      <c r="L33" s="9" t="s">
        <v>100</v>
      </c>
      <c r="M33" s="11" t="s">
        <v>59</v>
      </c>
    </row>
    <row r="34" spans="1:13" x14ac:dyDescent="0.35">
      <c r="A34" t="s">
        <v>116</v>
      </c>
      <c r="B34">
        <v>32</v>
      </c>
      <c r="C34" t="str">
        <f t="shared" si="0"/>
        <v>HCD Gender Index - Saving at a financial institution</v>
      </c>
      <c r="K34">
        <v>36</v>
      </c>
      <c r="L34" s="9" t="s">
        <v>101</v>
      </c>
      <c r="M34" s="11" t="s">
        <v>59</v>
      </c>
    </row>
    <row r="35" spans="1:13" x14ac:dyDescent="0.35">
      <c r="A35" s="5" t="s">
        <v>98</v>
      </c>
      <c r="B35">
        <v>33</v>
      </c>
      <c r="C35" t="str">
        <f t="shared" si="0"/>
        <v>HCD Gender Index - Integrated index</v>
      </c>
      <c r="K35">
        <v>36</v>
      </c>
      <c r="L35" s="9" t="s">
        <v>101</v>
      </c>
      <c r="M35" s="11" t="s">
        <v>59</v>
      </c>
    </row>
    <row r="36" spans="1:13" x14ac:dyDescent="0.35">
      <c r="A36" s="5" t="s">
        <v>99</v>
      </c>
      <c r="B36">
        <v>34</v>
      </c>
      <c r="C36" t="str">
        <f t="shared" si="0"/>
        <v>HCD Gender Index - Health and nutrition</v>
      </c>
      <c r="K36">
        <v>36</v>
      </c>
      <c r="L36" s="9" t="s">
        <v>101</v>
      </c>
      <c r="M36" s="11" t="s">
        <v>59</v>
      </c>
    </row>
    <row r="37" spans="1:13" x14ac:dyDescent="0.35">
      <c r="A37" s="9" t="s">
        <v>100</v>
      </c>
      <c r="B37">
        <v>35</v>
      </c>
      <c r="C37" t="str">
        <f t="shared" si="0"/>
        <v>HCD Gender Index - Education, skills and labor participation</v>
      </c>
      <c r="K37">
        <v>36</v>
      </c>
      <c r="L37" s="9" t="s">
        <v>101</v>
      </c>
      <c r="M37" s="11" t="s">
        <v>59</v>
      </c>
    </row>
    <row r="38" spans="1:13" x14ac:dyDescent="0.35">
      <c r="A38" s="9" t="s">
        <v>101</v>
      </c>
      <c r="B38">
        <v>36</v>
      </c>
      <c r="C38" t="str">
        <f t="shared" si="0"/>
        <v>HCD Gender Index - Entrepreneurship, financial inclusion and digital economy</v>
      </c>
      <c r="K38">
        <v>36</v>
      </c>
      <c r="L38" s="9" t="s">
        <v>101</v>
      </c>
      <c r="M38" s="11" t="s">
        <v>59</v>
      </c>
    </row>
    <row r="39" spans="1:13" x14ac:dyDescent="0.35">
      <c r="K39">
        <v>36</v>
      </c>
      <c r="L39" s="9" t="s">
        <v>101</v>
      </c>
      <c r="M39" s="11" t="s">
        <v>59</v>
      </c>
    </row>
    <row r="40" spans="1:13" x14ac:dyDescent="0.35">
      <c r="K40">
        <v>36</v>
      </c>
      <c r="L40" s="9" t="s">
        <v>101</v>
      </c>
      <c r="M40" s="11" t="s">
        <v>59</v>
      </c>
    </row>
    <row r="41" spans="1:13" x14ac:dyDescent="0.35">
      <c r="K41">
        <v>36</v>
      </c>
      <c r="L41" s="9" t="s">
        <v>101</v>
      </c>
      <c r="M41" s="11" t="s">
        <v>59</v>
      </c>
    </row>
    <row r="42" spans="1:13" x14ac:dyDescent="0.35">
      <c r="K42">
        <v>36</v>
      </c>
      <c r="L42" s="9" t="s">
        <v>101</v>
      </c>
      <c r="M42" s="11" t="s">
        <v>59</v>
      </c>
    </row>
    <row r="43" spans="1:13" x14ac:dyDescent="0.35">
      <c r="K43">
        <v>36</v>
      </c>
      <c r="L43" s="9" t="s">
        <v>101</v>
      </c>
      <c r="M43" s="11" t="s">
        <v>59</v>
      </c>
    </row>
    <row r="44" spans="1:13" x14ac:dyDescent="0.35">
      <c r="K44">
        <v>36</v>
      </c>
      <c r="L44" s="9" t="s">
        <v>101</v>
      </c>
      <c r="M44" s="11" t="s">
        <v>59</v>
      </c>
    </row>
    <row r="45" spans="1:13" x14ac:dyDescent="0.35">
      <c r="K45">
        <v>36</v>
      </c>
      <c r="L45" s="9" t="s">
        <v>101</v>
      </c>
      <c r="M45" s="11" t="s">
        <v>59</v>
      </c>
    </row>
    <row r="46" spans="1:13" x14ac:dyDescent="0.35">
      <c r="K46">
        <v>36</v>
      </c>
      <c r="L46" s="9" t="s">
        <v>101</v>
      </c>
      <c r="M46" s="11" t="s">
        <v>59</v>
      </c>
    </row>
    <row r="47" spans="1:13" x14ac:dyDescent="0.35">
      <c r="K47">
        <v>36</v>
      </c>
      <c r="L47" s="9" t="s">
        <v>101</v>
      </c>
      <c r="M47" s="11" t="s">
        <v>59</v>
      </c>
    </row>
    <row r="48" spans="1:13" x14ac:dyDescent="0.35">
      <c r="K48">
        <v>36</v>
      </c>
      <c r="L48" s="9" t="s">
        <v>101</v>
      </c>
      <c r="M48" s="11" t="s">
        <v>59</v>
      </c>
    </row>
    <row r="49" spans="11:13" x14ac:dyDescent="0.35">
      <c r="K49">
        <v>36</v>
      </c>
      <c r="L49" s="9" t="s">
        <v>101</v>
      </c>
      <c r="M49" s="11" t="s">
        <v>59</v>
      </c>
    </row>
    <row r="50" spans="11:13" x14ac:dyDescent="0.35">
      <c r="K50">
        <v>27</v>
      </c>
      <c r="L50" s="9" t="s">
        <v>109</v>
      </c>
      <c r="M50" s="13" t="s">
        <v>85</v>
      </c>
    </row>
    <row r="51" spans="11:13" x14ac:dyDescent="0.35">
      <c r="K51">
        <v>27</v>
      </c>
      <c r="L51" s="9" t="s">
        <v>109</v>
      </c>
      <c r="M51" s="13" t="s">
        <v>85</v>
      </c>
    </row>
    <row r="52" spans="11:13" x14ac:dyDescent="0.35">
      <c r="K52">
        <v>27</v>
      </c>
      <c r="L52" s="9" t="s">
        <v>109</v>
      </c>
      <c r="M52" s="13" t="s">
        <v>85</v>
      </c>
    </row>
    <row r="53" spans="11:13" x14ac:dyDescent="0.35">
      <c r="K53">
        <v>27</v>
      </c>
      <c r="L53" s="9" t="s">
        <v>109</v>
      </c>
      <c r="M53" s="13" t="s">
        <v>85</v>
      </c>
    </row>
    <row r="54" spans="11:13" x14ac:dyDescent="0.35">
      <c r="K54">
        <v>27</v>
      </c>
      <c r="L54" s="9" t="s">
        <v>109</v>
      </c>
      <c r="M54" s="13" t="s">
        <v>85</v>
      </c>
    </row>
    <row r="55" spans="11:13" x14ac:dyDescent="0.35">
      <c r="K55">
        <v>27</v>
      </c>
      <c r="L55" s="9" t="s">
        <v>109</v>
      </c>
      <c r="M55" s="13" t="s">
        <v>85</v>
      </c>
    </row>
    <row r="56" spans="11:13" x14ac:dyDescent="0.35">
      <c r="K56">
        <v>27</v>
      </c>
      <c r="L56" s="9" t="s">
        <v>109</v>
      </c>
      <c r="M56" s="13" t="s">
        <v>85</v>
      </c>
    </row>
    <row r="57" spans="11:13" x14ac:dyDescent="0.35">
      <c r="K57">
        <v>27</v>
      </c>
      <c r="L57" s="9" t="s">
        <v>109</v>
      </c>
      <c r="M57" s="13" t="s">
        <v>85</v>
      </c>
    </row>
    <row r="58" spans="11:13" x14ac:dyDescent="0.35">
      <c r="K58">
        <v>27</v>
      </c>
      <c r="L58" s="9" t="s">
        <v>109</v>
      </c>
      <c r="M58" s="13" t="s">
        <v>85</v>
      </c>
    </row>
    <row r="59" spans="11:13" x14ac:dyDescent="0.35">
      <c r="K59">
        <v>27</v>
      </c>
      <c r="L59" s="9" t="s">
        <v>109</v>
      </c>
      <c r="M59" s="13" t="s">
        <v>85</v>
      </c>
    </row>
    <row r="60" spans="11:13" x14ac:dyDescent="0.35">
      <c r="K60">
        <v>27</v>
      </c>
      <c r="L60" s="9" t="s">
        <v>109</v>
      </c>
      <c r="M60" s="13" t="s">
        <v>85</v>
      </c>
    </row>
    <row r="61" spans="11:13" x14ac:dyDescent="0.35">
      <c r="K61">
        <v>27</v>
      </c>
      <c r="L61" s="9" t="s">
        <v>109</v>
      </c>
      <c r="M61" s="13" t="s">
        <v>85</v>
      </c>
    </row>
    <row r="62" spans="11:13" x14ac:dyDescent="0.35">
      <c r="K62">
        <v>27</v>
      </c>
      <c r="L62" s="9" t="s">
        <v>109</v>
      </c>
      <c r="M62" s="13" t="s">
        <v>85</v>
      </c>
    </row>
    <row r="63" spans="11:13" x14ac:dyDescent="0.35">
      <c r="K63">
        <v>27</v>
      </c>
      <c r="L63" s="9" t="s">
        <v>109</v>
      </c>
      <c r="M63" s="13" t="s">
        <v>85</v>
      </c>
    </row>
    <row r="64" spans="11:13" x14ac:dyDescent="0.35">
      <c r="K64">
        <v>27</v>
      </c>
      <c r="L64" s="9" t="s">
        <v>109</v>
      </c>
      <c r="M64" s="13" t="s">
        <v>85</v>
      </c>
    </row>
    <row r="65" spans="11:13" x14ac:dyDescent="0.35">
      <c r="K65">
        <v>27</v>
      </c>
      <c r="L65" s="9" t="s">
        <v>109</v>
      </c>
      <c r="M65" s="13" t="s">
        <v>85</v>
      </c>
    </row>
    <row r="66" spans="11:13" x14ac:dyDescent="0.35">
      <c r="K66">
        <v>34</v>
      </c>
      <c r="L66" s="9" t="s">
        <v>99</v>
      </c>
      <c r="M66" s="11" t="s">
        <v>59</v>
      </c>
    </row>
    <row r="67" spans="11:13" x14ac:dyDescent="0.35">
      <c r="K67">
        <v>34</v>
      </c>
      <c r="L67" s="9" t="s">
        <v>99</v>
      </c>
      <c r="M67" s="11" t="s">
        <v>59</v>
      </c>
    </row>
    <row r="68" spans="11:13" x14ac:dyDescent="0.35">
      <c r="K68">
        <v>34</v>
      </c>
      <c r="L68" s="9" t="s">
        <v>99</v>
      </c>
      <c r="M68" s="11" t="s">
        <v>59</v>
      </c>
    </row>
    <row r="69" spans="11:13" x14ac:dyDescent="0.35">
      <c r="K69">
        <v>34</v>
      </c>
      <c r="L69" s="9" t="s">
        <v>99</v>
      </c>
      <c r="M69" s="11" t="s">
        <v>59</v>
      </c>
    </row>
    <row r="70" spans="11:13" x14ac:dyDescent="0.35">
      <c r="K70">
        <v>34</v>
      </c>
      <c r="L70" s="9" t="s">
        <v>99</v>
      </c>
      <c r="M70" s="11" t="s">
        <v>59</v>
      </c>
    </row>
    <row r="71" spans="11:13" x14ac:dyDescent="0.35">
      <c r="K71">
        <v>34</v>
      </c>
      <c r="L71" s="9" t="s">
        <v>99</v>
      </c>
      <c r="M71" s="11" t="s">
        <v>59</v>
      </c>
    </row>
    <row r="72" spans="11:13" x14ac:dyDescent="0.35">
      <c r="K72">
        <v>34</v>
      </c>
      <c r="L72" s="9" t="s">
        <v>99</v>
      </c>
      <c r="M72" s="11" t="s">
        <v>59</v>
      </c>
    </row>
    <row r="73" spans="11:13" x14ac:dyDescent="0.35">
      <c r="K73">
        <v>34</v>
      </c>
      <c r="L73" s="9" t="s">
        <v>99</v>
      </c>
      <c r="M73" s="11" t="s">
        <v>59</v>
      </c>
    </row>
    <row r="74" spans="11:13" x14ac:dyDescent="0.35">
      <c r="K74">
        <v>34</v>
      </c>
      <c r="L74" s="9" t="s">
        <v>99</v>
      </c>
      <c r="M74" s="11" t="s">
        <v>59</v>
      </c>
    </row>
    <row r="75" spans="11:13" x14ac:dyDescent="0.35">
      <c r="K75">
        <v>34</v>
      </c>
      <c r="L75" s="9" t="s">
        <v>99</v>
      </c>
      <c r="M75" s="11" t="s">
        <v>59</v>
      </c>
    </row>
    <row r="76" spans="11:13" x14ac:dyDescent="0.35">
      <c r="K76">
        <v>34</v>
      </c>
      <c r="L76" s="9" t="s">
        <v>99</v>
      </c>
      <c r="M76" s="11" t="s">
        <v>59</v>
      </c>
    </row>
    <row r="77" spans="11:13" x14ac:dyDescent="0.35">
      <c r="K77">
        <v>34</v>
      </c>
      <c r="L77" s="9" t="s">
        <v>99</v>
      </c>
      <c r="M77" s="11" t="s">
        <v>59</v>
      </c>
    </row>
    <row r="78" spans="11:13" x14ac:dyDescent="0.35">
      <c r="K78">
        <v>34</v>
      </c>
      <c r="L78" s="9" t="s">
        <v>99</v>
      </c>
      <c r="M78" s="11" t="s">
        <v>59</v>
      </c>
    </row>
    <row r="79" spans="11:13" x14ac:dyDescent="0.35">
      <c r="K79">
        <v>34</v>
      </c>
      <c r="L79" s="9" t="s">
        <v>99</v>
      </c>
      <c r="M79" s="11" t="s">
        <v>59</v>
      </c>
    </row>
    <row r="80" spans="11:13" x14ac:dyDescent="0.35">
      <c r="K80">
        <v>34</v>
      </c>
      <c r="L80" s="9" t="s">
        <v>99</v>
      </c>
      <c r="M80" s="11" t="s">
        <v>59</v>
      </c>
    </row>
    <row r="81" spans="11:13" x14ac:dyDescent="0.35">
      <c r="K81">
        <v>34</v>
      </c>
      <c r="L81" s="9" t="s">
        <v>99</v>
      </c>
      <c r="M81" s="11" t="s">
        <v>59</v>
      </c>
    </row>
    <row r="82" spans="11:13" x14ac:dyDescent="0.35">
      <c r="K82">
        <v>33</v>
      </c>
      <c r="L82" s="9" t="s">
        <v>98</v>
      </c>
      <c r="M82" s="11" t="s">
        <v>59</v>
      </c>
    </row>
    <row r="83" spans="11:13" x14ac:dyDescent="0.35">
      <c r="K83">
        <v>33</v>
      </c>
      <c r="L83" s="9" t="s">
        <v>98</v>
      </c>
      <c r="M83" s="11" t="s">
        <v>59</v>
      </c>
    </row>
    <row r="84" spans="11:13" x14ac:dyDescent="0.35">
      <c r="K84">
        <v>33</v>
      </c>
      <c r="L84" s="9" t="s">
        <v>98</v>
      </c>
      <c r="M84" s="11" t="s">
        <v>59</v>
      </c>
    </row>
    <row r="85" spans="11:13" x14ac:dyDescent="0.35">
      <c r="K85">
        <v>33</v>
      </c>
      <c r="L85" s="9" t="s">
        <v>98</v>
      </c>
      <c r="M85" s="11" t="s">
        <v>59</v>
      </c>
    </row>
    <row r="86" spans="11:13" x14ac:dyDescent="0.35">
      <c r="K86">
        <v>33</v>
      </c>
      <c r="L86" s="9" t="s">
        <v>98</v>
      </c>
      <c r="M86" s="11" t="s">
        <v>59</v>
      </c>
    </row>
    <row r="87" spans="11:13" x14ac:dyDescent="0.35">
      <c r="K87">
        <v>33</v>
      </c>
      <c r="L87" s="9" t="s">
        <v>98</v>
      </c>
      <c r="M87" s="11" t="s">
        <v>59</v>
      </c>
    </row>
    <row r="88" spans="11:13" x14ac:dyDescent="0.35">
      <c r="K88">
        <v>33</v>
      </c>
      <c r="L88" s="9" t="s">
        <v>98</v>
      </c>
      <c r="M88" s="11" t="s">
        <v>59</v>
      </c>
    </row>
    <row r="89" spans="11:13" x14ac:dyDescent="0.35">
      <c r="K89">
        <v>33</v>
      </c>
      <c r="L89" s="9" t="s">
        <v>98</v>
      </c>
      <c r="M89" s="11" t="s">
        <v>59</v>
      </c>
    </row>
    <row r="90" spans="11:13" x14ac:dyDescent="0.35">
      <c r="K90">
        <v>33</v>
      </c>
      <c r="L90" s="9" t="s">
        <v>98</v>
      </c>
      <c r="M90" s="11" t="s">
        <v>59</v>
      </c>
    </row>
    <row r="91" spans="11:13" x14ac:dyDescent="0.35">
      <c r="K91">
        <v>33</v>
      </c>
      <c r="L91" s="9" t="s">
        <v>98</v>
      </c>
      <c r="M91" s="11" t="s">
        <v>59</v>
      </c>
    </row>
    <row r="92" spans="11:13" x14ac:dyDescent="0.35">
      <c r="K92">
        <v>33</v>
      </c>
      <c r="L92" s="9" t="s">
        <v>98</v>
      </c>
      <c r="M92" s="11" t="s">
        <v>59</v>
      </c>
    </row>
    <row r="93" spans="11:13" x14ac:dyDescent="0.35">
      <c r="K93">
        <v>33</v>
      </c>
      <c r="L93" s="9" t="s">
        <v>98</v>
      </c>
      <c r="M93" s="11" t="s">
        <v>59</v>
      </c>
    </row>
    <row r="94" spans="11:13" x14ac:dyDescent="0.35">
      <c r="K94">
        <v>33</v>
      </c>
      <c r="L94" s="9" t="s">
        <v>98</v>
      </c>
      <c r="M94" s="11" t="s">
        <v>59</v>
      </c>
    </row>
    <row r="95" spans="11:13" x14ac:dyDescent="0.35">
      <c r="K95">
        <v>33</v>
      </c>
      <c r="L95" s="9" t="s">
        <v>98</v>
      </c>
      <c r="M95" s="11" t="s">
        <v>59</v>
      </c>
    </row>
    <row r="96" spans="11:13" x14ac:dyDescent="0.35">
      <c r="K96">
        <v>33</v>
      </c>
      <c r="L96" s="9" t="s">
        <v>98</v>
      </c>
      <c r="M96" s="11" t="s">
        <v>59</v>
      </c>
    </row>
    <row r="97" spans="11:13" x14ac:dyDescent="0.35">
      <c r="K97">
        <v>33</v>
      </c>
      <c r="L97" s="9" t="s">
        <v>98</v>
      </c>
      <c r="M97" s="11" t="s">
        <v>59</v>
      </c>
    </row>
    <row r="98" spans="11:13" x14ac:dyDescent="0.35">
      <c r="K98">
        <v>31</v>
      </c>
      <c r="L98" s="9" t="s">
        <v>114</v>
      </c>
      <c r="M98" s="12" t="s">
        <v>115</v>
      </c>
    </row>
    <row r="99" spans="11:13" x14ac:dyDescent="0.35">
      <c r="K99">
        <v>31</v>
      </c>
      <c r="L99" s="9" t="s">
        <v>114</v>
      </c>
      <c r="M99" s="12" t="s">
        <v>115</v>
      </c>
    </row>
    <row r="100" spans="11:13" x14ac:dyDescent="0.35">
      <c r="K100">
        <v>31</v>
      </c>
      <c r="L100" s="9" t="s">
        <v>114</v>
      </c>
      <c r="M100" s="12" t="s">
        <v>115</v>
      </c>
    </row>
    <row r="101" spans="11:13" x14ac:dyDescent="0.35">
      <c r="K101">
        <v>31</v>
      </c>
      <c r="L101" s="9" t="s">
        <v>114</v>
      </c>
      <c r="M101" s="12" t="s">
        <v>115</v>
      </c>
    </row>
    <row r="102" spans="11:13" x14ac:dyDescent="0.35">
      <c r="K102">
        <v>31</v>
      </c>
      <c r="L102" s="9" t="s">
        <v>114</v>
      </c>
      <c r="M102" s="12" t="s">
        <v>115</v>
      </c>
    </row>
    <row r="103" spans="11:13" x14ac:dyDescent="0.35">
      <c r="K103">
        <v>31</v>
      </c>
      <c r="L103" s="9" t="s">
        <v>114</v>
      </c>
      <c r="M103" s="12" t="s">
        <v>115</v>
      </c>
    </row>
    <row r="104" spans="11:13" x14ac:dyDescent="0.35">
      <c r="K104">
        <v>31</v>
      </c>
      <c r="L104" s="9" t="s">
        <v>114</v>
      </c>
      <c r="M104" s="12" t="s">
        <v>115</v>
      </c>
    </row>
    <row r="105" spans="11:13" x14ac:dyDescent="0.35">
      <c r="K105">
        <v>31</v>
      </c>
      <c r="L105" s="9" t="s">
        <v>114</v>
      </c>
      <c r="M105" s="12" t="s">
        <v>115</v>
      </c>
    </row>
    <row r="106" spans="11:13" x14ac:dyDescent="0.35">
      <c r="K106">
        <v>31</v>
      </c>
      <c r="L106" s="9" t="s">
        <v>114</v>
      </c>
      <c r="M106" s="12" t="s">
        <v>115</v>
      </c>
    </row>
    <row r="107" spans="11:13" x14ac:dyDescent="0.35">
      <c r="K107">
        <v>31</v>
      </c>
      <c r="L107" s="9" t="s">
        <v>114</v>
      </c>
      <c r="M107" s="12" t="s">
        <v>115</v>
      </c>
    </row>
    <row r="108" spans="11:13" x14ac:dyDescent="0.35">
      <c r="K108">
        <v>31</v>
      </c>
      <c r="L108" s="9" t="s">
        <v>114</v>
      </c>
      <c r="M108" s="12" t="s">
        <v>115</v>
      </c>
    </row>
    <row r="109" spans="11:13" x14ac:dyDescent="0.35">
      <c r="K109">
        <v>31</v>
      </c>
      <c r="L109" s="9" t="s">
        <v>114</v>
      </c>
      <c r="M109" s="12" t="s">
        <v>115</v>
      </c>
    </row>
    <row r="110" spans="11:13" x14ac:dyDescent="0.35">
      <c r="K110">
        <v>31</v>
      </c>
      <c r="L110" s="9" t="s">
        <v>114</v>
      </c>
      <c r="M110" s="12" t="s">
        <v>115</v>
      </c>
    </row>
    <row r="111" spans="11:13" x14ac:dyDescent="0.35">
      <c r="K111">
        <v>31</v>
      </c>
      <c r="L111" s="9" t="s">
        <v>114</v>
      </c>
      <c r="M111" s="12" t="s">
        <v>115</v>
      </c>
    </row>
    <row r="112" spans="11:13" x14ac:dyDescent="0.35">
      <c r="K112">
        <v>31</v>
      </c>
      <c r="L112" s="9" t="s">
        <v>114</v>
      </c>
      <c r="M112" s="12" t="s">
        <v>115</v>
      </c>
    </row>
    <row r="113" spans="11:13" x14ac:dyDescent="0.35">
      <c r="K113">
        <v>31</v>
      </c>
      <c r="L113" s="9" t="s">
        <v>114</v>
      </c>
      <c r="M113" s="12" t="s">
        <v>115</v>
      </c>
    </row>
    <row r="114" spans="11:13" x14ac:dyDescent="0.35">
      <c r="K114">
        <v>24</v>
      </c>
      <c r="L114" s="9" t="s">
        <v>106</v>
      </c>
      <c r="M114" s="12" t="s">
        <v>72</v>
      </c>
    </row>
    <row r="115" spans="11:13" x14ac:dyDescent="0.35">
      <c r="K115">
        <v>24</v>
      </c>
      <c r="L115" s="9" t="s">
        <v>106</v>
      </c>
      <c r="M115" s="12" t="s">
        <v>72</v>
      </c>
    </row>
    <row r="116" spans="11:13" x14ac:dyDescent="0.35">
      <c r="K116">
        <v>24</v>
      </c>
      <c r="L116" s="9" t="s">
        <v>106</v>
      </c>
      <c r="M116" s="12" t="s">
        <v>72</v>
      </c>
    </row>
    <row r="117" spans="11:13" x14ac:dyDescent="0.35">
      <c r="K117">
        <v>24</v>
      </c>
      <c r="L117" s="9" t="s">
        <v>106</v>
      </c>
      <c r="M117" s="12" t="s">
        <v>72</v>
      </c>
    </row>
    <row r="118" spans="11:13" x14ac:dyDescent="0.35">
      <c r="K118">
        <v>24</v>
      </c>
      <c r="L118" s="9" t="s">
        <v>106</v>
      </c>
      <c r="M118" s="12" t="s">
        <v>72</v>
      </c>
    </row>
    <row r="119" spans="11:13" x14ac:dyDescent="0.35">
      <c r="K119">
        <v>24</v>
      </c>
      <c r="L119" s="9" t="s">
        <v>106</v>
      </c>
      <c r="M119" s="12" t="s">
        <v>72</v>
      </c>
    </row>
    <row r="120" spans="11:13" x14ac:dyDescent="0.35">
      <c r="K120">
        <v>24</v>
      </c>
      <c r="L120" s="9" t="s">
        <v>106</v>
      </c>
      <c r="M120" s="12" t="s">
        <v>72</v>
      </c>
    </row>
    <row r="121" spans="11:13" x14ac:dyDescent="0.35">
      <c r="K121">
        <v>24</v>
      </c>
      <c r="L121" s="9" t="s">
        <v>106</v>
      </c>
      <c r="M121" s="12" t="s">
        <v>72</v>
      </c>
    </row>
    <row r="122" spans="11:13" x14ac:dyDescent="0.35">
      <c r="K122">
        <v>24</v>
      </c>
      <c r="L122" s="9" t="s">
        <v>106</v>
      </c>
      <c r="M122" s="12" t="s">
        <v>72</v>
      </c>
    </row>
    <row r="123" spans="11:13" x14ac:dyDescent="0.35">
      <c r="K123">
        <v>24</v>
      </c>
      <c r="L123" s="9" t="s">
        <v>106</v>
      </c>
      <c r="M123" s="12" t="s">
        <v>72</v>
      </c>
    </row>
    <row r="124" spans="11:13" x14ac:dyDescent="0.35">
      <c r="K124">
        <v>24</v>
      </c>
      <c r="L124" s="9" t="s">
        <v>106</v>
      </c>
      <c r="M124" s="12" t="s">
        <v>72</v>
      </c>
    </row>
    <row r="125" spans="11:13" x14ac:dyDescent="0.35">
      <c r="K125">
        <v>24</v>
      </c>
      <c r="L125" s="9" t="s">
        <v>106</v>
      </c>
      <c r="M125" s="12" t="s">
        <v>72</v>
      </c>
    </row>
    <row r="126" spans="11:13" x14ac:dyDescent="0.35">
      <c r="K126">
        <v>24</v>
      </c>
      <c r="L126" s="9" t="s">
        <v>106</v>
      </c>
      <c r="M126" s="12" t="s">
        <v>72</v>
      </c>
    </row>
    <row r="127" spans="11:13" x14ac:dyDescent="0.35">
      <c r="K127">
        <v>24</v>
      </c>
      <c r="L127" s="9" t="s">
        <v>106</v>
      </c>
      <c r="M127" s="12" t="s">
        <v>72</v>
      </c>
    </row>
    <row r="128" spans="11:13" x14ac:dyDescent="0.35">
      <c r="K128">
        <v>24</v>
      </c>
      <c r="L128" s="9" t="s">
        <v>106</v>
      </c>
      <c r="M128" s="12" t="s">
        <v>72</v>
      </c>
    </row>
    <row r="129" spans="11:13" x14ac:dyDescent="0.35">
      <c r="K129">
        <v>24</v>
      </c>
      <c r="L129" s="9" t="s">
        <v>106</v>
      </c>
      <c r="M129" s="12" t="s">
        <v>72</v>
      </c>
    </row>
    <row r="130" spans="11:13" x14ac:dyDescent="0.35">
      <c r="K130">
        <v>30</v>
      </c>
      <c r="L130" s="9" t="s">
        <v>113</v>
      </c>
      <c r="M130" s="12"/>
    </row>
    <row r="131" spans="11:13" x14ac:dyDescent="0.35">
      <c r="K131">
        <v>30</v>
      </c>
      <c r="L131" s="9" t="s">
        <v>113</v>
      </c>
      <c r="M131" s="12"/>
    </row>
    <row r="132" spans="11:13" x14ac:dyDescent="0.35">
      <c r="K132">
        <v>30</v>
      </c>
      <c r="L132" s="9" t="s">
        <v>113</v>
      </c>
      <c r="M132" s="12"/>
    </row>
    <row r="133" spans="11:13" x14ac:dyDescent="0.35">
      <c r="K133">
        <v>30</v>
      </c>
      <c r="L133" s="9" t="s">
        <v>113</v>
      </c>
      <c r="M133" s="12"/>
    </row>
    <row r="134" spans="11:13" x14ac:dyDescent="0.35">
      <c r="K134">
        <v>30</v>
      </c>
      <c r="L134" s="9" t="s">
        <v>113</v>
      </c>
      <c r="M134" s="12"/>
    </row>
    <row r="135" spans="11:13" x14ac:dyDescent="0.35">
      <c r="K135">
        <v>30</v>
      </c>
      <c r="L135" s="9" t="s">
        <v>113</v>
      </c>
      <c r="M135" s="12"/>
    </row>
    <row r="136" spans="11:13" x14ac:dyDescent="0.35">
      <c r="K136">
        <v>30</v>
      </c>
      <c r="L136" s="9" t="s">
        <v>113</v>
      </c>
      <c r="M136" s="12"/>
    </row>
    <row r="137" spans="11:13" x14ac:dyDescent="0.35">
      <c r="K137">
        <v>30</v>
      </c>
      <c r="L137" s="9" t="s">
        <v>113</v>
      </c>
      <c r="M137" s="12"/>
    </row>
    <row r="138" spans="11:13" x14ac:dyDescent="0.35">
      <c r="K138">
        <v>30</v>
      </c>
      <c r="L138" s="9" t="s">
        <v>113</v>
      </c>
      <c r="M138" s="12"/>
    </row>
    <row r="139" spans="11:13" x14ac:dyDescent="0.35">
      <c r="K139">
        <v>30</v>
      </c>
      <c r="L139" s="9" t="s">
        <v>113</v>
      </c>
      <c r="M139" s="12"/>
    </row>
    <row r="140" spans="11:13" x14ac:dyDescent="0.35">
      <c r="K140">
        <v>30</v>
      </c>
      <c r="L140" s="9" t="s">
        <v>113</v>
      </c>
      <c r="M140" s="12"/>
    </row>
    <row r="141" spans="11:13" x14ac:dyDescent="0.35">
      <c r="K141">
        <v>30</v>
      </c>
      <c r="L141" s="9" t="s">
        <v>113</v>
      </c>
      <c r="M141" s="12"/>
    </row>
    <row r="142" spans="11:13" x14ac:dyDescent="0.35">
      <c r="K142">
        <v>30</v>
      </c>
      <c r="L142" s="9" t="s">
        <v>113</v>
      </c>
      <c r="M142" s="12"/>
    </row>
    <row r="143" spans="11:13" x14ac:dyDescent="0.35">
      <c r="K143">
        <v>30</v>
      </c>
      <c r="L143" s="9" t="s">
        <v>113</v>
      </c>
      <c r="M143" s="12"/>
    </row>
    <row r="144" spans="11:13" x14ac:dyDescent="0.35">
      <c r="K144">
        <v>30</v>
      </c>
      <c r="L144" s="9" t="s">
        <v>113</v>
      </c>
      <c r="M144" s="12"/>
    </row>
    <row r="145" spans="11:13" x14ac:dyDescent="0.35">
      <c r="K145">
        <v>30</v>
      </c>
      <c r="L145" s="9" t="s">
        <v>113</v>
      </c>
      <c r="M145" s="12"/>
    </row>
    <row r="146" spans="11:13" x14ac:dyDescent="0.35">
      <c r="K146">
        <v>26</v>
      </c>
      <c r="L146" s="9" t="s">
        <v>108</v>
      </c>
      <c r="M146" s="12" t="s">
        <v>72</v>
      </c>
    </row>
    <row r="147" spans="11:13" x14ac:dyDescent="0.35">
      <c r="K147">
        <v>26</v>
      </c>
      <c r="L147" s="9" t="s">
        <v>108</v>
      </c>
      <c r="M147" s="12" t="s">
        <v>72</v>
      </c>
    </row>
    <row r="148" spans="11:13" x14ac:dyDescent="0.35">
      <c r="K148">
        <v>26</v>
      </c>
      <c r="L148" s="9" t="s">
        <v>108</v>
      </c>
      <c r="M148" s="12" t="s">
        <v>72</v>
      </c>
    </row>
    <row r="149" spans="11:13" x14ac:dyDescent="0.35">
      <c r="K149">
        <v>26</v>
      </c>
      <c r="L149" s="9" t="s">
        <v>108</v>
      </c>
      <c r="M149" s="12" t="s">
        <v>72</v>
      </c>
    </row>
    <row r="150" spans="11:13" x14ac:dyDescent="0.35">
      <c r="K150">
        <v>26</v>
      </c>
      <c r="L150" s="9" t="s">
        <v>108</v>
      </c>
      <c r="M150" s="12" t="s">
        <v>72</v>
      </c>
    </row>
    <row r="151" spans="11:13" x14ac:dyDescent="0.35">
      <c r="K151">
        <v>26</v>
      </c>
      <c r="L151" s="9" t="s">
        <v>108</v>
      </c>
      <c r="M151" s="12" t="s">
        <v>72</v>
      </c>
    </row>
    <row r="152" spans="11:13" x14ac:dyDescent="0.35">
      <c r="K152">
        <v>26</v>
      </c>
      <c r="L152" s="9" t="s">
        <v>108</v>
      </c>
      <c r="M152" s="12" t="s">
        <v>72</v>
      </c>
    </row>
    <row r="153" spans="11:13" x14ac:dyDescent="0.35">
      <c r="K153">
        <v>26</v>
      </c>
      <c r="L153" s="9" t="s">
        <v>108</v>
      </c>
      <c r="M153" s="12" t="s">
        <v>72</v>
      </c>
    </row>
    <row r="154" spans="11:13" x14ac:dyDescent="0.35">
      <c r="K154">
        <v>26</v>
      </c>
      <c r="L154" s="9" t="s">
        <v>108</v>
      </c>
      <c r="M154" s="12" t="s">
        <v>72</v>
      </c>
    </row>
    <row r="155" spans="11:13" x14ac:dyDescent="0.35">
      <c r="K155">
        <v>26</v>
      </c>
      <c r="L155" s="9" t="s">
        <v>108</v>
      </c>
      <c r="M155" s="12" t="s">
        <v>72</v>
      </c>
    </row>
    <row r="156" spans="11:13" x14ac:dyDescent="0.35">
      <c r="K156">
        <v>26</v>
      </c>
      <c r="L156" s="9" t="s">
        <v>108</v>
      </c>
      <c r="M156" s="12" t="s">
        <v>72</v>
      </c>
    </row>
    <row r="157" spans="11:13" x14ac:dyDescent="0.35">
      <c r="K157">
        <v>26</v>
      </c>
      <c r="L157" s="9" t="s">
        <v>108</v>
      </c>
      <c r="M157" s="12" t="s">
        <v>72</v>
      </c>
    </row>
    <row r="158" spans="11:13" x14ac:dyDescent="0.35">
      <c r="K158">
        <v>26</v>
      </c>
      <c r="L158" s="9" t="s">
        <v>108</v>
      </c>
      <c r="M158" s="12" t="s">
        <v>72</v>
      </c>
    </row>
    <row r="159" spans="11:13" x14ac:dyDescent="0.35">
      <c r="K159">
        <v>26</v>
      </c>
      <c r="L159" s="9" t="s">
        <v>108</v>
      </c>
      <c r="M159" s="12" t="s">
        <v>72</v>
      </c>
    </row>
    <row r="160" spans="11:13" x14ac:dyDescent="0.35">
      <c r="K160">
        <v>26</v>
      </c>
      <c r="L160" s="9" t="s">
        <v>108</v>
      </c>
      <c r="M160" s="12" t="s">
        <v>72</v>
      </c>
    </row>
    <row r="161" spans="11:13" x14ac:dyDescent="0.35">
      <c r="K161">
        <v>26</v>
      </c>
      <c r="L161" s="9" t="s">
        <v>108</v>
      </c>
      <c r="M161" s="12" t="s">
        <v>72</v>
      </c>
    </row>
    <row r="162" spans="11:13" x14ac:dyDescent="0.35">
      <c r="K162">
        <v>32</v>
      </c>
      <c r="L162" s="9" t="s">
        <v>116</v>
      </c>
      <c r="M162" s="12" t="s">
        <v>117</v>
      </c>
    </row>
    <row r="163" spans="11:13" x14ac:dyDescent="0.35">
      <c r="K163">
        <v>32</v>
      </c>
      <c r="L163" s="9" t="s">
        <v>116</v>
      </c>
      <c r="M163" s="12" t="s">
        <v>117</v>
      </c>
    </row>
    <row r="164" spans="11:13" x14ac:dyDescent="0.35">
      <c r="K164">
        <v>32</v>
      </c>
      <c r="L164" s="9" t="s">
        <v>116</v>
      </c>
      <c r="M164" s="12" t="s">
        <v>117</v>
      </c>
    </row>
    <row r="165" spans="11:13" x14ac:dyDescent="0.35">
      <c r="K165">
        <v>32</v>
      </c>
      <c r="L165" s="9" t="s">
        <v>116</v>
      </c>
      <c r="M165" s="12" t="s">
        <v>117</v>
      </c>
    </row>
    <row r="166" spans="11:13" x14ac:dyDescent="0.35">
      <c r="K166">
        <v>32</v>
      </c>
      <c r="L166" s="9" t="s">
        <v>116</v>
      </c>
      <c r="M166" s="12" t="s">
        <v>117</v>
      </c>
    </row>
    <row r="167" spans="11:13" x14ac:dyDescent="0.35">
      <c r="K167">
        <v>32</v>
      </c>
      <c r="L167" s="9" t="s">
        <v>116</v>
      </c>
      <c r="M167" s="12" t="s">
        <v>117</v>
      </c>
    </row>
    <row r="168" spans="11:13" x14ac:dyDescent="0.35">
      <c r="K168">
        <v>32</v>
      </c>
      <c r="L168" s="9" t="s">
        <v>116</v>
      </c>
      <c r="M168" s="12" t="s">
        <v>117</v>
      </c>
    </row>
    <row r="169" spans="11:13" x14ac:dyDescent="0.35">
      <c r="K169">
        <v>32</v>
      </c>
      <c r="L169" s="9" t="s">
        <v>116</v>
      </c>
      <c r="M169" s="12" t="s">
        <v>117</v>
      </c>
    </row>
    <row r="170" spans="11:13" x14ac:dyDescent="0.35">
      <c r="K170">
        <v>32</v>
      </c>
      <c r="L170" s="9" t="s">
        <v>116</v>
      </c>
      <c r="M170" s="12" t="s">
        <v>117</v>
      </c>
    </row>
    <row r="171" spans="11:13" x14ac:dyDescent="0.35">
      <c r="K171">
        <v>32</v>
      </c>
      <c r="L171" s="9" t="s">
        <v>116</v>
      </c>
      <c r="M171" s="12" t="s">
        <v>117</v>
      </c>
    </row>
    <row r="172" spans="11:13" x14ac:dyDescent="0.35">
      <c r="K172">
        <v>32</v>
      </c>
      <c r="L172" s="9" t="s">
        <v>116</v>
      </c>
      <c r="M172" s="12" t="s">
        <v>117</v>
      </c>
    </row>
    <row r="173" spans="11:13" x14ac:dyDescent="0.35">
      <c r="K173">
        <v>32</v>
      </c>
      <c r="L173" s="9" t="s">
        <v>116</v>
      </c>
      <c r="M173" s="12" t="s">
        <v>117</v>
      </c>
    </row>
    <row r="174" spans="11:13" x14ac:dyDescent="0.35">
      <c r="K174">
        <v>32</v>
      </c>
      <c r="L174" s="9" t="s">
        <v>116</v>
      </c>
      <c r="M174" s="12" t="s">
        <v>117</v>
      </c>
    </row>
    <row r="175" spans="11:13" x14ac:dyDescent="0.35">
      <c r="K175">
        <v>32</v>
      </c>
      <c r="L175" s="9" t="s">
        <v>116</v>
      </c>
      <c r="M175" s="12" t="s">
        <v>117</v>
      </c>
    </row>
    <row r="176" spans="11:13" x14ac:dyDescent="0.35">
      <c r="K176">
        <v>32</v>
      </c>
      <c r="L176" s="9" t="s">
        <v>116</v>
      </c>
      <c r="M176" s="12" t="s">
        <v>117</v>
      </c>
    </row>
    <row r="177" spans="11:13" x14ac:dyDescent="0.35">
      <c r="K177">
        <v>32</v>
      </c>
      <c r="L177" s="9" t="s">
        <v>116</v>
      </c>
      <c r="M177" s="12" t="s">
        <v>117</v>
      </c>
    </row>
    <row r="178" spans="11:13" x14ac:dyDescent="0.35">
      <c r="K178">
        <v>22</v>
      </c>
      <c r="L178" s="9" t="s">
        <v>104</v>
      </c>
      <c r="M178" s="11" t="s">
        <v>68</v>
      </c>
    </row>
    <row r="179" spans="11:13" x14ac:dyDescent="0.35">
      <c r="K179">
        <v>22</v>
      </c>
      <c r="L179" s="9" t="s">
        <v>104</v>
      </c>
      <c r="M179" s="12" t="s">
        <v>68</v>
      </c>
    </row>
    <row r="180" spans="11:13" x14ac:dyDescent="0.35">
      <c r="K180">
        <v>22</v>
      </c>
      <c r="L180" s="9" t="s">
        <v>104</v>
      </c>
      <c r="M180" s="12" t="s">
        <v>68</v>
      </c>
    </row>
    <row r="181" spans="11:13" x14ac:dyDescent="0.35">
      <c r="K181">
        <v>22</v>
      </c>
      <c r="L181" s="9" t="s">
        <v>104</v>
      </c>
      <c r="M181" s="12" t="s">
        <v>68</v>
      </c>
    </row>
    <row r="182" spans="11:13" x14ac:dyDescent="0.35">
      <c r="K182">
        <v>22</v>
      </c>
      <c r="L182" s="9" t="s">
        <v>104</v>
      </c>
      <c r="M182" s="12" t="s">
        <v>68</v>
      </c>
    </row>
    <row r="183" spans="11:13" x14ac:dyDescent="0.35">
      <c r="K183">
        <v>22</v>
      </c>
      <c r="L183" s="9" t="s">
        <v>104</v>
      </c>
      <c r="M183" s="12" t="s">
        <v>68</v>
      </c>
    </row>
    <row r="184" spans="11:13" x14ac:dyDescent="0.35">
      <c r="K184">
        <v>22</v>
      </c>
      <c r="L184" s="9" t="s">
        <v>104</v>
      </c>
      <c r="M184" s="12" t="s">
        <v>68</v>
      </c>
    </row>
    <row r="185" spans="11:13" x14ac:dyDescent="0.35">
      <c r="K185">
        <v>22</v>
      </c>
      <c r="L185" s="9" t="s">
        <v>104</v>
      </c>
      <c r="M185" s="12" t="s">
        <v>68</v>
      </c>
    </row>
    <row r="186" spans="11:13" x14ac:dyDescent="0.35">
      <c r="K186">
        <v>22</v>
      </c>
      <c r="L186" s="9" t="s">
        <v>104</v>
      </c>
      <c r="M186" s="12" t="s">
        <v>68</v>
      </c>
    </row>
    <row r="187" spans="11:13" x14ac:dyDescent="0.35">
      <c r="K187">
        <v>22</v>
      </c>
      <c r="L187" s="9" t="s">
        <v>104</v>
      </c>
      <c r="M187" s="12" t="s">
        <v>68</v>
      </c>
    </row>
    <row r="188" spans="11:13" x14ac:dyDescent="0.35">
      <c r="K188">
        <v>22</v>
      </c>
      <c r="L188" s="9" t="s">
        <v>104</v>
      </c>
      <c r="M188" s="12" t="s">
        <v>68</v>
      </c>
    </row>
    <row r="189" spans="11:13" x14ac:dyDescent="0.35">
      <c r="K189">
        <v>22</v>
      </c>
      <c r="L189" s="9" t="s">
        <v>104</v>
      </c>
      <c r="M189" s="12" t="s">
        <v>68</v>
      </c>
    </row>
    <row r="190" spans="11:13" x14ac:dyDescent="0.35">
      <c r="K190">
        <v>22</v>
      </c>
      <c r="L190" s="9" t="s">
        <v>104</v>
      </c>
      <c r="M190" s="12" t="s">
        <v>68</v>
      </c>
    </row>
    <row r="191" spans="11:13" x14ac:dyDescent="0.35">
      <c r="K191">
        <v>22</v>
      </c>
      <c r="L191" s="9" t="s">
        <v>104</v>
      </c>
      <c r="M191" s="12" t="s">
        <v>68</v>
      </c>
    </row>
    <row r="192" spans="11:13" x14ac:dyDescent="0.35">
      <c r="K192">
        <v>22</v>
      </c>
      <c r="L192" s="9" t="s">
        <v>104</v>
      </c>
      <c r="M192" s="12" t="s">
        <v>68</v>
      </c>
    </row>
    <row r="193" spans="11:13" x14ac:dyDescent="0.35">
      <c r="K193">
        <v>22</v>
      </c>
      <c r="L193" s="9" t="s">
        <v>104</v>
      </c>
      <c r="M193" s="12" t="s">
        <v>68</v>
      </c>
    </row>
    <row r="194" spans="11:13" x14ac:dyDescent="0.35">
      <c r="K194">
        <v>22</v>
      </c>
      <c r="L194" s="9" t="s">
        <v>104</v>
      </c>
      <c r="M194" s="12" t="s">
        <v>68</v>
      </c>
    </row>
    <row r="195" spans="11:13" x14ac:dyDescent="0.35">
      <c r="K195">
        <v>23</v>
      </c>
      <c r="L195" s="9" t="s">
        <v>105</v>
      </c>
      <c r="M195" s="12" t="s">
        <v>70</v>
      </c>
    </row>
    <row r="196" spans="11:13" x14ac:dyDescent="0.35">
      <c r="K196">
        <v>23</v>
      </c>
      <c r="L196" s="9" t="s">
        <v>105</v>
      </c>
      <c r="M196" s="12" t="s">
        <v>122</v>
      </c>
    </row>
    <row r="197" spans="11:13" x14ac:dyDescent="0.35">
      <c r="K197">
        <v>23</v>
      </c>
      <c r="L197" s="9" t="s">
        <v>105</v>
      </c>
      <c r="M197" s="12" t="s">
        <v>123</v>
      </c>
    </row>
    <row r="198" spans="11:13" x14ac:dyDescent="0.35">
      <c r="K198">
        <v>23</v>
      </c>
      <c r="L198" s="9" t="s">
        <v>105</v>
      </c>
      <c r="M198" s="12" t="s">
        <v>124</v>
      </c>
    </row>
    <row r="199" spans="11:13" x14ac:dyDescent="0.35">
      <c r="K199">
        <v>23</v>
      </c>
      <c r="L199" s="9" t="s">
        <v>105</v>
      </c>
      <c r="M199" s="12" t="s">
        <v>125</v>
      </c>
    </row>
    <row r="200" spans="11:13" x14ac:dyDescent="0.35">
      <c r="K200">
        <v>23</v>
      </c>
      <c r="L200" s="9" t="s">
        <v>105</v>
      </c>
      <c r="M200" s="12" t="s">
        <v>126</v>
      </c>
    </row>
    <row r="201" spans="11:13" x14ac:dyDescent="0.35">
      <c r="K201">
        <v>23</v>
      </c>
      <c r="L201" s="9" t="s">
        <v>105</v>
      </c>
      <c r="M201" s="12" t="s">
        <v>127</v>
      </c>
    </row>
    <row r="202" spans="11:13" x14ac:dyDescent="0.35">
      <c r="K202">
        <v>23</v>
      </c>
      <c r="L202" s="9" t="s">
        <v>105</v>
      </c>
      <c r="M202" s="12" t="s">
        <v>128</v>
      </c>
    </row>
    <row r="203" spans="11:13" x14ac:dyDescent="0.35">
      <c r="K203">
        <v>23</v>
      </c>
      <c r="L203" s="9" t="s">
        <v>105</v>
      </c>
      <c r="M203" s="12" t="s">
        <v>129</v>
      </c>
    </row>
    <row r="204" spans="11:13" x14ac:dyDescent="0.35">
      <c r="K204">
        <v>23</v>
      </c>
      <c r="L204" s="9" t="s">
        <v>105</v>
      </c>
      <c r="M204" s="12" t="s">
        <v>130</v>
      </c>
    </row>
    <row r="205" spans="11:13" x14ac:dyDescent="0.35">
      <c r="K205">
        <v>23</v>
      </c>
      <c r="L205" s="9" t="s">
        <v>105</v>
      </c>
      <c r="M205" s="12" t="s">
        <v>131</v>
      </c>
    </row>
    <row r="206" spans="11:13" x14ac:dyDescent="0.35">
      <c r="K206">
        <v>23</v>
      </c>
      <c r="L206" s="9" t="s">
        <v>105</v>
      </c>
      <c r="M206" s="12" t="s">
        <v>132</v>
      </c>
    </row>
    <row r="207" spans="11:13" x14ac:dyDescent="0.35">
      <c r="K207">
        <v>23</v>
      </c>
      <c r="L207" s="9" t="s">
        <v>105</v>
      </c>
      <c r="M207" s="12" t="s">
        <v>133</v>
      </c>
    </row>
    <row r="208" spans="11:13" x14ac:dyDescent="0.35">
      <c r="K208">
        <v>23</v>
      </c>
      <c r="L208" s="9" t="s">
        <v>105</v>
      </c>
      <c r="M208" s="12" t="s">
        <v>134</v>
      </c>
    </row>
    <row r="209" spans="11:13" x14ac:dyDescent="0.35">
      <c r="K209">
        <v>23</v>
      </c>
      <c r="L209" s="9" t="s">
        <v>105</v>
      </c>
      <c r="M209" s="12" t="s">
        <v>135</v>
      </c>
    </row>
    <row r="210" spans="11:13" x14ac:dyDescent="0.35">
      <c r="K210">
        <v>23</v>
      </c>
      <c r="L210" s="9" t="s">
        <v>105</v>
      </c>
      <c r="M210" s="12" t="s">
        <v>136</v>
      </c>
    </row>
    <row r="211" spans="11:13" x14ac:dyDescent="0.35">
      <c r="K211">
        <v>29</v>
      </c>
      <c r="L211" s="9" t="s">
        <v>111</v>
      </c>
      <c r="M211" s="12" t="s">
        <v>112</v>
      </c>
    </row>
    <row r="212" spans="11:13" x14ac:dyDescent="0.35">
      <c r="K212">
        <v>29</v>
      </c>
      <c r="L212" s="9" t="s">
        <v>111</v>
      </c>
      <c r="M212" s="12" t="s">
        <v>112</v>
      </c>
    </row>
    <row r="213" spans="11:13" x14ac:dyDescent="0.35">
      <c r="K213">
        <v>29</v>
      </c>
      <c r="L213" s="9" t="s">
        <v>111</v>
      </c>
      <c r="M213" s="12" t="s">
        <v>112</v>
      </c>
    </row>
    <row r="214" spans="11:13" x14ac:dyDescent="0.35">
      <c r="K214">
        <v>29</v>
      </c>
      <c r="L214" s="9" t="s">
        <v>111</v>
      </c>
      <c r="M214" s="12" t="s">
        <v>112</v>
      </c>
    </row>
    <row r="215" spans="11:13" x14ac:dyDescent="0.35">
      <c r="K215">
        <v>29</v>
      </c>
      <c r="L215" s="9" t="s">
        <v>111</v>
      </c>
      <c r="M215" s="12" t="s">
        <v>112</v>
      </c>
    </row>
    <row r="216" spans="11:13" x14ac:dyDescent="0.35">
      <c r="K216">
        <v>29</v>
      </c>
      <c r="L216" s="9" t="s">
        <v>111</v>
      </c>
      <c r="M216" s="12" t="s">
        <v>112</v>
      </c>
    </row>
    <row r="217" spans="11:13" x14ac:dyDescent="0.35">
      <c r="K217">
        <v>29</v>
      </c>
      <c r="L217" s="9" t="s">
        <v>111</v>
      </c>
      <c r="M217" s="12" t="s">
        <v>112</v>
      </c>
    </row>
    <row r="218" spans="11:13" x14ac:dyDescent="0.35">
      <c r="K218">
        <v>29</v>
      </c>
      <c r="L218" s="9" t="s">
        <v>111</v>
      </c>
      <c r="M218" s="12" t="s">
        <v>112</v>
      </c>
    </row>
    <row r="219" spans="11:13" x14ac:dyDescent="0.35">
      <c r="K219">
        <v>29</v>
      </c>
      <c r="L219" s="9" t="s">
        <v>111</v>
      </c>
      <c r="M219" s="12" t="s">
        <v>112</v>
      </c>
    </row>
    <row r="220" spans="11:13" x14ac:dyDescent="0.35">
      <c r="K220">
        <v>29</v>
      </c>
      <c r="L220" s="9" t="s">
        <v>111</v>
      </c>
      <c r="M220" s="12" t="s">
        <v>112</v>
      </c>
    </row>
    <row r="221" spans="11:13" x14ac:dyDescent="0.35">
      <c r="K221">
        <v>29</v>
      </c>
      <c r="L221" s="9" t="s">
        <v>111</v>
      </c>
      <c r="M221" s="12" t="s">
        <v>112</v>
      </c>
    </row>
    <row r="222" spans="11:13" x14ac:dyDescent="0.35">
      <c r="K222">
        <v>29</v>
      </c>
      <c r="L222" s="9" t="s">
        <v>111</v>
      </c>
      <c r="M222" s="12" t="s">
        <v>112</v>
      </c>
    </row>
    <row r="223" spans="11:13" x14ac:dyDescent="0.35">
      <c r="K223">
        <v>29</v>
      </c>
      <c r="L223" s="9" t="s">
        <v>111</v>
      </c>
      <c r="M223" s="12" t="s">
        <v>112</v>
      </c>
    </row>
    <row r="224" spans="11:13" x14ac:dyDescent="0.35">
      <c r="K224">
        <v>29</v>
      </c>
      <c r="L224" s="9" t="s">
        <v>111</v>
      </c>
      <c r="M224" s="12" t="s">
        <v>112</v>
      </c>
    </row>
    <row r="225" spans="11:13" x14ac:dyDescent="0.35">
      <c r="K225">
        <v>29</v>
      </c>
      <c r="L225" s="9" t="s">
        <v>111</v>
      </c>
      <c r="M225" s="12" t="s">
        <v>112</v>
      </c>
    </row>
    <row r="226" spans="11:13" x14ac:dyDescent="0.35">
      <c r="K226">
        <v>29</v>
      </c>
      <c r="L226" s="9" t="s">
        <v>111</v>
      </c>
      <c r="M226" s="12" t="s">
        <v>112</v>
      </c>
    </row>
    <row r="227" spans="11:13" x14ac:dyDescent="0.35">
      <c r="K227">
        <v>28</v>
      </c>
      <c r="L227" s="9" t="s">
        <v>110</v>
      </c>
      <c r="M227" s="12" t="s">
        <v>87</v>
      </c>
    </row>
    <row r="228" spans="11:13" x14ac:dyDescent="0.35">
      <c r="K228">
        <v>28</v>
      </c>
      <c r="L228" s="9" t="s">
        <v>110</v>
      </c>
      <c r="M228" s="12" t="s">
        <v>87</v>
      </c>
    </row>
    <row r="229" spans="11:13" x14ac:dyDescent="0.35">
      <c r="K229">
        <v>28</v>
      </c>
      <c r="L229" s="9" t="s">
        <v>110</v>
      </c>
      <c r="M229" s="12" t="s">
        <v>87</v>
      </c>
    </row>
    <row r="230" spans="11:13" x14ac:dyDescent="0.35">
      <c r="K230">
        <v>28</v>
      </c>
      <c r="L230" s="9" t="s">
        <v>110</v>
      </c>
      <c r="M230" s="12" t="s">
        <v>87</v>
      </c>
    </row>
    <row r="231" spans="11:13" x14ac:dyDescent="0.35">
      <c r="K231">
        <v>28</v>
      </c>
      <c r="L231" s="9" t="s">
        <v>110</v>
      </c>
      <c r="M231" s="12" t="s">
        <v>87</v>
      </c>
    </row>
    <row r="232" spans="11:13" x14ac:dyDescent="0.35">
      <c r="K232">
        <v>28</v>
      </c>
      <c r="L232" s="9" t="s">
        <v>110</v>
      </c>
      <c r="M232" s="12" t="s">
        <v>87</v>
      </c>
    </row>
    <row r="233" spans="11:13" x14ac:dyDescent="0.35">
      <c r="K233">
        <v>28</v>
      </c>
      <c r="L233" s="9" t="s">
        <v>110</v>
      </c>
      <c r="M233" s="12" t="s">
        <v>87</v>
      </c>
    </row>
    <row r="234" spans="11:13" x14ac:dyDescent="0.35">
      <c r="K234">
        <v>28</v>
      </c>
      <c r="L234" s="9" t="s">
        <v>110</v>
      </c>
      <c r="M234" s="12" t="s">
        <v>87</v>
      </c>
    </row>
    <row r="235" spans="11:13" x14ac:dyDescent="0.35">
      <c r="K235">
        <v>28</v>
      </c>
      <c r="L235" s="9" t="s">
        <v>110</v>
      </c>
      <c r="M235" s="12" t="s">
        <v>87</v>
      </c>
    </row>
    <row r="236" spans="11:13" x14ac:dyDescent="0.35">
      <c r="K236">
        <v>28</v>
      </c>
      <c r="L236" s="9" t="s">
        <v>110</v>
      </c>
      <c r="M236" s="12" t="s">
        <v>87</v>
      </c>
    </row>
    <row r="237" spans="11:13" x14ac:dyDescent="0.35">
      <c r="K237">
        <v>28</v>
      </c>
      <c r="L237" s="9" t="s">
        <v>110</v>
      </c>
      <c r="M237" s="12" t="s">
        <v>87</v>
      </c>
    </row>
    <row r="238" spans="11:13" x14ac:dyDescent="0.35">
      <c r="K238">
        <v>28</v>
      </c>
      <c r="L238" s="9" t="s">
        <v>110</v>
      </c>
      <c r="M238" s="12" t="s">
        <v>87</v>
      </c>
    </row>
    <row r="239" spans="11:13" x14ac:dyDescent="0.35">
      <c r="K239">
        <v>28</v>
      </c>
      <c r="L239" s="9" t="s">
        <v>110</v>
      </c>
      <c r="M239" s="12" t="s">
        <v>87</v>
      </c>
    </row>
    <row r="240" spans="11:13" x14ac:dyDescent="0.35">
      <c r="K240">
        <v>28</v>
      </c>
      <c r="L240" s="9" t="s">
        <v>110</v>
      </c>
      <c r="M240" s="12" t="s">
        <v>87</v>
      </c>
    </row>
    <row r="241" spans="11:13" x14ac:dyDescent="0.35">
      <c r="K241">
        <v>28</v>
      </c>
      <c r="L241" s="9" t="s">
        <v>110</v>
      </c>
      <c r="M241" s="12" t="s">
        <v>87</v>
      </c>
    </row>
    <row r="242" spans="11:13" x14ac:dyDescent="0.35">
      <c r="K242">
        <v>28</v>
      </c>
      <c r="L242" s="9" t="s">
        <v>110</v>
      </c>
      <c r="M242" s="12" t="s">
        <v>87</v>
      </c>
    </row>
    <row r="243" spans="11:13" x14ac:dyDescent="0.35">
      <c r="K243">
        <v>8</v>
      </c>
      <c r="L243" s="9" t="s">
        <v>75</v>
      </c>
      <c r="M243" s="11" t="s">
        <v>76</v>
      </c>
    </row>
    <row r="244" spans="11:13" x14ac:dyDescent="0.35">
      <c r="K244">
        <v>8</v>
      </c>
      <c r="L244" s="9" t="s">
        <v>75</v>
      </c>
      <c r="M244" s="11" t="s">
        <v>76</v>
      </c>
    </row>
    <row r="245" spans="11:13" x14ac:dyDescent="0.35">
      <c r="K245">
        <v>8</v>
      </c>
      <c r="L245" s="9" t="s">
        <v>75</v>
      </c>
      <c r="M245" s="11" t="s">
        <v>76</v>
      </c>
    </row>
    <row r="246" spans="11:13" x14ac:dyDescent="0.35">
      <c r="K246">
        <v>8</v>
      </c>
      <c r="L246" s="9" t="s">
        <v>75</v>
      </c>
      <c r="M246" s="11" t="s">
        <v>76</v>
      </c>
    </row>
    <row r="247" spans="11:13" x14ac:dyDescent="0.35">
      <c r="K247">
        <v>8</v>
      </c>
      <c r="L247" s="9" t="s">
        <v>75</v>
      </c>
      <c r="M247" s="11" t="s">
        <v>76</v>
      </c>
    </row>
    <row r="248" spans="11:13" x14ac:dyDescent="0.35">
      <c r="K248">
        <v>8</v>
      </c>
      <c r="L248" s="9" t="s">
        <v>75</v>
      </c>
      <c r="M248" s="11" t="s">
        <v>76</v>
      </c>
    </row>
    <row r="249" spans="11:13" x14ac:dyDescent="0.35">
      <c r="K249">
        <v>8</v>
      </c>
      <c r="L249" s="9" t="s">
        <v>75</v>
      </c>
      <c r="M249" s="11" t="s">
        <v>76</v>
      </c>
    </row>
    <row r="250" spans="11:13" x14ac:dyDescent="0.35">
      <c r="K250">
        <v>8</v>
      </c>
      <c r="L250" s="9" t="s">
        <v>75</v>
      </c>
      <c r="M250" s="11" t="s">
        <v>76</v>
      </c>
    </row>
    <row r="251" spans="11:13" x14ac:dyDescent="0.35">
      <c r="K251">
        <v>8</v>
      </c>
      <c r="L251" s="9" t="s">
        <v>75</v>
      </c>
      <c r="M251" s="11" t="s">
        <v>76</v>
      </c>
    </row>
    <row r="252" spans="11:13" x14ac:dyDescent="0.35">
      <c r="K252">
        <v>8</v>
      </c>
      <c r="L252" s="9" t="s">
        <v>75</v>
      </c>
      <c r="M252" s="11" t="s">
        <v>76</v>
      </c>
    </row>
    <row r="253" spans="11:13" x14ac:dyDescent="0.35">
      <c r="K253">
        <v>8</v>
      </c>
      <c r="L253" s="9" t="s">
        <v>75</v>
      </c>
      <c r="M253" s="11" t="s">
        <v>76</v>
      </c>
    </row>
    <row r="254" spans="11:13" x14ac:dyDescent="0.35">
      <c r="K254">
        <v>8</v>
      </c>
      <c r="L254" s="9" t="s">
        <v>75</v>
      </c>
      <c r="M254" s="11" t="s">
        <v>76</v>
      </c>
    </row>
    <row r="255" spans="11:13" x14ac:dyDescent="0.35">
      <c r="K255">
        <v>8</v>
      </c>
      <c r="L255" s="9" t="s">
        <v>75</v>
      </c>
      <c r="M255" s="11" t="s">
        <v>76</v>
      </c>
    </row>
    <row r="256" spans="11:13" x14ac:dyDescent="0.35">
      <c r="K256">
        <v>8</v>
      </c>
      <c r="L256" s="9" t="s">
        <v>75</v>
      </c>
      <c r="M256" s="11" t="s">
        <v>76</v>
      </c>
    </row>
    <row r="257" spans="11:13" x14ac:dyDescent="0.35">
      <c r="K257">
        <v>8</v>
      </c>
      <c r="L257" s="9" t="s">
        <v>75</v>
      </c>
      <c r="M257" s="11" t="s">
        <v>76</v>
      </c>
    </row>
    <row r="258" spans="11:13" x14ac:dyDescent="0.35">
      <c r="K258">
        <v>8</v>
      </c>
      <c r="L258" s="9" t="s">
        <v>75</v>
      </c>
      <c r="M258" s="11" t="s">
        <v>76</v>
      </c>
    </row>
    <row r="259" spans="11:13" x14ac:dyDescent="0.35">
      <c r="K259">
        <v>12</v>
      </c>
      <c r="L259" s="9" t="s">
        <v>81</v>
      </c>
      <c r="M259" s="11" t="s">
        <v>121</v>
      </c>
    </row>
    <row r="260" spans="11:13" x14ac:dyDescent="0.35">
      <c r="K260">
        <v>12</v>
      </c>
      <c r="L260" s="9" t="s">
        <v>81</v>
      </c>
      <c r="M260" s="11" t="s">
        <v>82</v>
      </c>
    </row>
    <row r="261" spans="11:13" x14ac:dyDescent="0.35">
      <c r="K261">
        <v>12</v>
      </c>
      <c r="L261" s="9" t="s">
        <v>81</v>
      </c>
      <c r="M261" s="11" t="s">
        <v>82</v>
      </c>
    </row>
    <row r="262" spans="11:13" x14ac:dyDescent="0.35">
      <c r="K262">
        <v>12</v>
      </c>
      <c r="L262" s="9" t="s">
        <v>81</v>
      </c>
      <c r="M262" s="11" t="s">
        <v>82</v>
      </c>
    </row>
    <row r="263" spans="11:13" x14ac:dyDescent="0.35">
      <c r="K263">
        <v>12</v>
      </c>
      <c r="L263" s="9" t="s">
        <v>81</v>
      </c>
      <c r="M263" s="11" t="s">
        <v>82</v>
      </c>
    </row>
    <row r="264" spans="11:13" x14ac:dyDescent="0.35">
      <c r="K264">
        <v>12</v>
      </c>
      <c r="L264" s="9" t="s">
        <v>81</v>
      </c>
      <c r="M264" s="11" t="s">
        <v>82</v>
      </c>
    </row>
    <row r="265" spans="11:13" x14ac:dyDescent="0.35">
      <c r="K265">
        <v>12</v>
      </c>
      <c r="L265" s="9" t="s">
        <v>81</v>
      </c>
      <c r="M265" s="11" t="s">
        <v>82</v>
      </c>
    </row>
    <row r="266" spans="11:13" x14ac:dyDescent="0.35">
      <c r="K266">
        <v>12</v>
      </c>
      <c r="L266" s="9" t="s">
        <v>81</v>
      </c>
      <c r="M266" s="11" t="s">
        <v>82</v>
      </c>
    </row>
    <row r="267" spans="11:13" x14ac:dyDescent="0.35">
      <c r="K267">
        <v>12</v>
      </c>
      <c r="L267" s="9" t="s">
        <v>81</v>
      </c>
      <c r="M267" s="11" t="s">
        <v>82</v>
      </c>
    </row>
    <row r="268" spans="11:13" x14ac:dyDescent="0.35">
      <c r="K268">
        <v>12</v>
      </c>
      <c r="L268" s="9" t="s">
        <v>81</v>
      </c>
      <c r="M268" s="11" t="s">
        <v>82</v>
      </c>
    </row>
    <row r="269" spans="11:13" x14ac:dyDescent="0.35">
      <c r="K269">
        <v>12</v>
      </c>
      <c r="L269" s="9" t="s">
        <v>81</v>
      </c>
      <c r="M269" s="11" t="s">
        <v>82</v>
      </c>
    </row>
    <row r="270" spans="11:13" x14ac:dyDescent="0.35">
      <c r="K270">
        <v>12</v>
      </c>
      <c r="L270" s="9" t="s">
        <v>81</v>
      </c>
      <c r="M270" s="11" t="s">
        <v>82</v>
      </c>
    </row>
    <row r="271" spans="11:13" x14ac:dyDescent="0.35">
      <c r="K271">
        <v>12</v>
      </c>
      <c r="L271" s="9" t="s">
        <v>81</v>
      </c>
      <c r="M271" s="11" t="s">
        <v>82</v>
      </c>
    </row>
    <row r="272" spans="11:13" x14ac:dyDescent="0.35">
      <c r="K272">
        <v>12</v>
      </c>
      <c r="L272" s="9" t="s">
        <v>81</v>
      </c>
      <c r="M272" s="11" t="s">
        <v>82</v>
      </c>
    </row>
    <row r="273" spans="11:13" x14ac:dyDescent="0.35">
      <c r="K273">
        <v>12</v>
      </c>
      <c r="L273" s="9" t="s">
        <v>81</v>
      </c>
      <c r="M273" s="11" t="s">
        <v>82</v>
      </c>
    </row>
    <row r="274" spans="11:13" x14ac:dyDescent="0.35">
      <c r="K274">
        <v>12</v>
      </c>
      <c r="L274" s="9" t="s">
        <v>81</v>
      </c>
      <c r="M274" s="11" t="s">
        <v>82</v>
      </c>
    </row>
    <row r="275" spans="11:13" x14ac:dyDescent="0.35">
      <c r="K275">
        <v>9</v>
      </c>
      <c r="L275" s="9" t="s">
        <v>61</v>
      </c>
      <c r="M275" s="11" t="s">
        <v>59</v>
      </c>
    </row>
    <row r="276" spans="11:13" x14ac:dyDescent="0.35">
      <c r="K276">
        <v>9</v>
      </c>
      <c r="L276" s="9" t="s">
        <v>61</v>
      </c>
      <c r="M276" s="11" t="s">
        <v>59</v>
      </c>
    </row>
    <row r="277" spans="11:13" x14ac:dyDescent="0.35">
      <c r="K277">
        <v>9</v>
      </c>
      <c r="L277" s="9" t="s">
        <v>61</v>
      </c>
      <c r="M277" s="11" t="s">
        <v>59</v>
      </c>
    </row>
    <row r="278" spans="11:13" x14ac:dyDescent="0.35">
      <c r="K278">
        <v>9</v>
      </c>
      <c r="L278" s="9" t="s">
        <v>61</v>
      </c>
      <c r="M278" s="11" t="s">
        <v>59</v>
      </c>
    </row>
    <row r="279" spans="11:13" x14ac:dyDescent="0.35">
      <c r="K279">
        <v>9</v>
      </c>
      <c r="L279" s="9" t="s">
        <v>61</v>
      </c>
      <c r="M279" s="11" t="s">
        <v>59</v>
      </c>
    </row>
    <row r="280" spans="11:13" x14ac:dyDescent="0.35">
      <c r="K280">
        <v>9</v>
      </c>
      <c r="L280" s="9" t="s">
        <v>61</v>
      </c>
      <c r="M280" s="11" t="s">
        <v>59</v>
      </c>
    </row>
    <row r="281" spans="11:13" x14ac:dyDescent="0.35">
      <c r="K281">
        <v>9</v>
      </c>
      <c r="L281" s="9" t="s">
        <v>61</v>
      </c>
      <c r="M281" s="11" t="s">
        <v>59</v>
      </c>
    </row>
    <row r="282" spans="11:13" x14ac:dyDescent="0.35">
      <c r="K282">
        <v>9</v>
      </c>
      <c r="L282" s="9" t="s">
        <v>61</v>
      </c>
      <c r="M282" s="11" t="s">
        <v>59</v>
      </c>
    </row>
    <row r="283" spans="11:13" x14ac:dyDescent="0.35">
      <c r="K283">
        <v>9</v>
      </c>
      <c r="L283" s="9" t="s">
        <v>61</v>
      </c>
      <c r="M283" s="11" t="s">
        <v>59</v>
      </c>
    </row>
    <row r="284" spans="11:13" x14ac:dyDescent="0.35">
      <c r="K284">
        <v>9</v>
      </c>
      <c r="L284" s="9" t="s">
        <v>61</v>
      </c>
      <c r="M284" s="11" t="s">
        <v>59</v>
      </c>
    </row>
    <row r="285" spans="11:13" x14ac:dyDescent="0.35">
      <c r="K285">
        <v>9</v>
      </c>
      <c r="L285" s="9" t="s">
        <v>61</v>
      </c>
      <c r="M285" s="11" t="s">
        <v>59</v>
      </c>
    </row>
    <row r="286" spans="11:13" x14ac:dyDescent="0.35">
      <c r="K286">
        <v>9</v>
      </c>
      <c r="L286" s="9" t="s">
        <v>61</v>
      </c>
      <c r="M286" s="11" t="s">
        <v>59</v>
      </c>
    </row>
    <row r="287" spans="11:13" x14ac:dyDescent="0.35">
      <c r="K287">
        <v>9</v>
      </c>
      <c r="L287" s="9" t="s">
        <v>61</v>
      </c>
      <c r="M287" s="11" t="s">
        <v>59</v>
      </c>
    </row>
    <row r="288" spans="11:13" x14ac:dyDescent="0.35">
      <c r="K288">
        <v>9</v>
      </c>
      <c r="L288" s="9" t="s">
        <v>61</v>
      </c>
      <c r="M288" s="11" t="s">
        <v>59</v>
      </c>
    </row>
    <row r="289" spans="11:13" x14ac:dyDescent="0.35">
      <c r="K289">
        <v>9</v>
      </c>
      <c r="L289" s="9" t="s">
        <v>61</v>
      </c>
      <c r="M289" s="11" t="s">
        <v>59</v>
      </c>
    </row>
    <row r="290" spans="11:13" x14ac:dyDescent="0.35">
      <c r="K290">
        <v>9</v>
      </c>
      <c r="L290" s="9" t="s">
        <v>61</v>
      </c>
      <c r="M290" s="11" t="s">
        <v>59</v>
      </c>
    </row>
    <row r="291" spans="11:13" x14ac:dyDescent="0.35">
      <c r="K291">
        <v>18</v>
      </c>
      <c r="L291" s="9" t="s">
        <v>62</v>
      </c>
      <c r="M291" s="11" t="s">
        <v>59</v>
      </c>
    </row>
    <row r="292" spans="11:13" x14ac:dyDescent="0.35">
      <c r="K292">
        <v>18</v>
      </c>
      <c r="L292" s="9" t="s">
        <v>62</v>
      </c>
      <c r="M292" s="11" t="s">
        <v>59</v>
      </c>
    </row>
    <row r="293" spans="11:13" x14ac:dyDescent="0.35">
      <c r="K293">
        <v>18</v>
      </c>
      <c r="L293" s="9" t="s">
        <v>62</v>
      </c>
      <c r="M293" s="11" t="s">
        <v>59</v>
      </c>
    </row>
    <row r="294" spans="11:13" x14ac:dyDescent="0.35">
      <c r="K294">
        <v>18</v>
      </c>
      <c r="L294" s="9" t="s">
        <v>62</v>
      </c>
      <c r="M294" s="11" t="s">
        <v>59</v>
      </c>
    </row>
    <row r="295" spans="11:13" x14ac:dyDescent="0.35">
      <c r="K295">
        <v>18</v>
      </c>
      <c r="L295" s="9" t="s">
        <v>62</v>
      </c>
      <c r="M295" s="11" t="s">
        <v>59</v>
      </c>
    </row>
    <row r="296" spans="11:13" x14ac:dyDescent="0.35">
      <c r="K296">
        <v>18</v>
      </c>
      <c r="L296" s="9" t="s">
        <v>62</v>
      </c>
      <c r="M296" s="11" t="s">
        <v>59</v>
      </c>
    </row>
    <row r="297" spans="11:13" x14ac:dyDescent="0.35">
      <c r="K297">
        <v>18</v>
      </c>
      <c r="L297" s="9" t="s">
        <v>62</v>
      </c>
      <c r="M297" s="11" t="s">
        <v>59</v>
      </c>
    </row>
    <row r="298" spans="11:13" x14ac:dyDescent="0.35">
      <c r="K298">
        <v>18</v>
      </c>
      <c r="L298" s="9" t="s">
        <v>62</v>
      </c>
      <c r="M298" s="11" t="s">
        <v>59</v>
      </c>
    </row>
    <row r="299" spans="11:13" x14ac:dyDescent="0.35">
      <c r="K299">
        <v>18</v>
      </c>
      <c r="L299" s="9" t="s">
        <v>62</v>
      </c>
      <c r="M299" s="11" t="s">
        <v>59</v>
      </c>
    </row>
    <row r="300" spans="11:13" x14ac:dyDescent="0.35">
      <c r="K300">
        <v>18</v>
      </c>
      <c r="L300" s="9" t="s">
        <v>62</v>
      </c>
      <c r="M300" s="11" t="s">
        <v>59</v>
      </c>
    </row>
    <row r="301" spans="11:13" x14ac:dyDescent="0.35">
      <c r="K301">
        <v>18</v>
      </c>
      <c r="L301" s="9" t="s">
        <v>62</v>
      </c>
      <c r="M301" s="11" t="s">
        <v>59</v>
      </c>
    </row>
    <row r="302" spans="11:13" x14ac:dyDescent="0.35">
      <c r="K302">
        <v>18</v>
      </c>
      <c r="L302" s="9" t="s">
        <v>62</v>
      </c>
      <c r="M302" s="11" t="s">
        <v>59</v>
      </c>
    </row>
    <row r="303" spans="11:13" x14ac:dyDescent="0.35">
      <c r="K303">
        <v>18</v>
      </c>
      <c r="L303" s="9" t="s">
        <v>62</v>
      </c>
      <c r="M303" s="11" t="s">
        <v>59</v>
      </c>
    </row>
    <row r="304" spans="11:13" x14ac:dyDescent="0.35">
      <c r="K304">
        <v>18</v>
      </c>
      <c r="L304" s="9" t="s">
        <v>62</v>
      </c>
      <c r="M304" s="11" t="s">
        <v>59</v>
      </c>
    </row>
    <row r="305" spans="11:13" x14ac:dyDescent="0.35">
      <c r="K305">
        <v>18</v>
      </c>
      <c r="L305" s="9" t="s">
        <v>62</v>
      </c>
      <c r="M305" s="11" t="s">
        <v>59</v>
      </c>
    </row>
    <row r="306" spans="11:13" x14ac:dyDescent="0.35">
      <c r="K306">
        <v>18</v>
      </c>
      <c r="L306" s="9" t="s">
        <v>62</v>
      </c>
      <c r="M306" s="11" t="s">
        <v>59</v>
      </c>
    </row>
    <row r="307" spans="11:13" x14ac:dyDescent="0.35">
      <c r="K307">
        <v>3</v>
      </c>
      <c r="L307" s="9" t="s">
        <v>63</v>
      </c>
      <c r="M307" s="11" t="s">
        <v>64</v>
      </c>
    </row>
    <row r="308" spans="11:13" x14ac:dyDescent="0.35">
      <c r="K308">
        <v>3</v>
      </c>
      <c r="L308" s="9" t="s">
        <v>63</v>
      </c>
      <c r="M308" s="11" t="s">
        <v>64</v>
      </c>
    </row>
    <row r="309" spans="11:13" x14ac:dyDescent="0.35">
      <c r="K309">
        <v>3</v>
      </c>
      <c r="L309" s="9" t="s">
        <v>63</v>
      </c>
      <c r="M309" s="11" t="s">
        <v>64</v>
      </c>
    </row>
    <row r="310" spans="11:13" x14ac:dyDescent="0.35">
      <c r="K310">
        <v>3</v>
      </c>
      <c r="L310" s="9" t="s">
        <v>63</v>
      </c>
      <c r="M310" s="11" t="s">
        <v>64</v>
      </c>
    </row>
    <row r="311" spans="11:13" x14ac:dyDescent="0.35">
      <c r="K311">
        <v>3</v>
      </c>
      <c r="L311" s="9" t="s">
        <v>63</v>
      </c>
      <c r="M311" s="11" t="s">
        <v>64</v>
      </c>
    </row>
    <row r="312" spans="11:13" x14ac:dyDescent="0.35">
      <c r="K312">
        <v>3</v>
      </c>
      <c r="L312" s="9" t="s">
        <v>63</v>
      </c>
      <c r="M312" s="11" t="s">
        <v>64</v>
      </c>
    </row>
    <row r="313" spans="11:13" x14ac:dyDescent="0.35">
      <c r="K313">
        <v>3</v>
      </c>
      <c r="L313" s="9" t="s">
        <v>63</v>
      </c>
      <c r="M313" s="11" t="s">
        <v>64</v>
      </c>
    </row>
    <row r="314" spans="11:13" x14ac:dyDescent="0.35">
      <c r="K314">
        <v>3</v>
      </c>
      <c r="L314" s="9" t="s">
        <v>63</v>
      </c>
      <c r="M314" s="11" t="s">
        <v>64</v>
      </c>
    </row>
    <row r="315" spans="11:13" x14ac:dyDescent="0.35">
      <c r="K315">
        <v>3</v>
      </c>
      <c r="L315" s="9" t="s">
        <v>63</v>
      </c>
      <c r="M315" s="11" t="s">
        <v>64</v>
      </c>
    </row>
    <row r="316" spans="11:13" x14ac:dyDescent="0.35">
      <c r="K316">
        <v>3</v>
      </c>
      <c r="L316" s="9" t="s">
        <v>63</v>
      </c>
      <c r="M316" s="11" t="s">
        <v>64</v>
      </c>
    </row>
    <row r="317" spans="11:13" x14ac:dyDescent="0.35">
      <c r="K317">
        <v>3</v>
      </c>
      <c r="L317" s="9" t="s">
        <v>63</v>
      </c>
      <c r="M317" s="11" t="s">
        <v>64</v>
      </c>
    </row>
    <row r="318" spans="11:13" x14ac:dyDescent="0.35">
      <c r="K318">
        <v>3</v>
      </c>
      <c r="L318" s="9" t="s">
        <v>63</v>
      </c>
      <c r="M318" s="11" t="s">
        <v>64</v>
      </c>
    </row>
    <row r="319" spans="11:13" x14ac:dyDescent="0.35">
      <c r="K319">
        <v>3</v>
      </c>
      <c r="L319" s="9" t="s">
        <v>63</v>
      </c>
      <c r="M319" s="11" t="s">
        <v>64</v>
      </c>
    </row>
    <row r="320" spans="11:13" x14ac:dyDescent="0.35">
      <c r="K320">
        <v>3</v>
      </c>
      <c r="L320" s="9" t="s">
        <v>63</v>
      </c>
      <c r="M320" s="11" t="s">
        <v>64</v>
      </c>
    </row>
    <row r="321" spans="11:13" x14ac:dyDescent="0.35">
      <c r="K321">
        <v>3</v>
      </c>
      <c r="L321" s="9" t="s">
        <v>63</v>
      </c>
      <c r="M321" s="11" t="s">
        <v>64</v>
      </c>
    </row>
    <row r="322" spans="11:13" x14ac:dyDescent="0.35">
      <c r="K322">
        <v>3</v>
      </c>
      <c r="L322" s="9" t="s">
        <v>63</v>
      </c>
      <c r="M322" s="11" t="s">
        <v>64</v>
      </c>
    </row>
    <row r="323" spans="11:13" x14ac:dyDescent="0.35">
      <c r="K323">
        <v>10</v>
      </c>
      <c r="L323" s="9" t="s">
        <v>77</v>
      </c>
      <c r="M323" s="11" t="s">
        <v>78</v>
      </c>
    </row>
    <row r="324" spans="11:13" x14ac:dyDescent="0.35">
      <c r="K324">
        <v>10</v>
      </c>
      <c r="L324" s="9" t="s">
        <v>77</v>
      </c>
      <c r="M324" s="11" t="s">
        <v>78</v>
      </c>
    </row>
    <row r="325" spans="11:13" x14ac:dyDescent="0.35">
      <c r="K325">
        <v>10</v>
      </c>
      <c r="L325" s="9" t="s">
        <v>77</v>
      </c>
      <c r="M325" s="11" t="s">
        <v>78</v>
      </c>
    </row>
    <row r="326" spans="11:13" x14ac:dyDescent="0.35">
      <c r="K326">
        <v>10</v>
      </c>
      <c r="L326" s="9" t="s">
        <v>77</v>
      </c>
      <c r="M326" s="11" t="s">
        <v>78</v>
      </c>
    </row>
    <row r="327" spans="11:13" x14ac:dyDescent="0.35">
      <c r="K327">
        <v>10</v>
      </c>
      <c r="L327" s="9" t="s">
        <v>77</v>
      </c>
      <c r="M327" s="11" t="s">
        <v>78</v>
      </c>
    </row>
    <row r="328" spans="11:13" x14ac:dyDescent="0.35">
      <c r="K328">
        <v>10</v>
      </c>
      <c r="L328" s="9" t="s">
        <v>77</v>
      </c>
      <c r="M328" s="11" t="s">
        <v>78</v>
      </c>
    </row>
    <row r="329" spans="11:13" x14ac:dyDescent="0.35">
      <c r="K329">
        <v>10</v>
      </c>
      <c r="L329" s="9" t="s">
        <v>77</v>
      </c>
      <c r="M329" s="11" t="s">
        <v>78</v>
      </c>
    </row>
    <row r="330" spans="11:13" x14ac:dyDescent="0.35">
      <c r="K330">
        <v>10</v>
      </c>
      <c r="L330" s="9" t="s">
        <v>77</v>
      </c>
      <c r="M330" s="11" t="s">
        <v>78</v>
      </c>
    </row>
    <row r="331" spans="11:13" x14ac:dyDescent="0.35">
      <c r="K331">
        <v>10</v>
      </c>
      <c r="L331" s="9" t="s">
        <v>77</v>
      </c>
      <c r="M331" s="11" t="s">
        <v>78</v>
      </c>
    </row>
    <row r="332" spans="11:13" x14ac:dyDescent="0.35">
      <c r="K332">
        <v>10</v>
      </c>
      <c r="L332" s="9" t="s">
        <v>77</v>
      </c>
      <c r="M332" s="11" t="s">
        <v>78</v>
      </c>
    </row>
    <row r="333" spans="11:13" x14ac:dyDescent="0.35">
      <c r="K333">
        <v>10</v>
      </c>
      <c r="L333" s="9" t="s">
        <v>77</v>
      </c>
      <c r="M333" s="11" t="s">
        <v>78</v>
      </c>
    </row>
    <row r="334" spans="11:13" x14ac:dyDescent="0.35">
      <c r="K334">
        <v>10</v>
      </c>
      <c r="L334" s="9" t="s">
        <v>77</v>
      </c>
      <c r="M334" s="11" t="s">
        <v>78</v>
      </c>
    </row>
    <row r="335" spans="11:13" x14ac:dyDescent="0.35">
      <c r="K335">
        <v>10</v>
      </c>
      <c r="L335" s="9" t="s">
        <v>77</v>
      </c>
      <c r="M335" s="11" t="s">
        <v>78</v>
      </c>
    </row>
    <row r="336" spans="11:13" x14ac:dyDescent="0.35">
      <c r="K336">
        <v>10</v>
      </c>
      <c r="L336" s="9" t="s">
        <v>77</v>
      </c>
      <c r="M336" s="11" t="s">
        <v>78</v>
      </c>
    </row>
    <row r="337" spans="11:13" x14ac:dyDescent="0.35">
      <c r="K337">
        <v>10</v>
      </c>
      <c r="L337" s="9" t="s">
        <v>77</v>
      </c>
      <c r="M337" s="11" t="s">
        <v>78</v>
      </c>
    </row>
    <row r="338" spans="11:13" x14ac:dyDescent="0.35">
      <c r="K338">
        <v>10</v>
      </c>
      <c r="L338" s="9" t="s">
        <v>77</v>
      </c>
      <c r="M338" s="11" t="s">
        <v>78</v>
      </c>
    </row>
    <row r="339" spans="11:13" x14ac:dyDescent="0.35">
      <c r="K339">
        <v>7</v>
      </c>
      <c r="L339" s="9" t="s">
        <v>73</v>
      </c>
      <c r="M339" s="11" t="s">
        <v>74</v>
      </c>
    </row>
    <row r="340" spans="11:13" x14ac:dyDescent="0.35">
      <c r="K340">
        <v>7</v>
      </c>
      <c r="L340" s="9" t="s">
        <v>73</v>
      </c>
      <c r="M340" s="11" t="s">
        <v>74</v>
      </c>
    </row>
    <row r="341" spans="11:13" x14ac:dyDescent="0.35">
      <c r="K341">
        <v>7</v>
      </c>
      <c r="L341" s="9" t="s">
        <v>73</v>
      </c>
      <c r="M341" s="11" t="s">
        <v>74</v>
      </c>
    </row>
    <row r="342" spans="11:13" x14ac:dyDescent="0.35">
      <c r="K342">
        <v>7</v>
      </c>
      <c r="L342" s="9" t="s">
        <v>73</v>
      </c>
      <c r="M342" s="11" t="s">
        <v>74</v>
      </c>
    </row>
    <row r="343" spans="11:13" x14ac:dyDescent="0.35">
      <c r="K343">
        <v>7</v>
      </c>
      <c r="L343" s="9" t="s">
        <v>73</v>
      </c>
      <c r="M343" s="11" t="s">
        <v>74</v>
      </c>
    </row>
    <row r="344" spans="11:13" x14ac:dyDescent="0.35">
      <c r="K344">
        <v>7</v>
      </c>
      <c r="L344" s="9" t="s">
        <v>73</v>
      </c>
      <c r="M344" s="11" t="s">
        <v>74</v>
      </c>
    </row>
    <row r="345" spans="11:13" x14ac:dyDescent="0.35">
      <c r="K345">
        <v>7</v>
      </c>
      <c r="L345" s="9" t="s">
        <v>73</v>
      </c>
      <c r="M345" s="11" t="s">
        <v>74</v>
      </c>
    </row>
    <row r="346" spans="11:13" x14ac:dyDescent="0.35">
      <c r="K346">
        <v>7</v>
      </c>
      <c r="L346" s="9" t="s">
        <v>73</v>
      </c>
      <c r="M346" s="11" t="s">
        <v>74</v>
      </c>
    </row>
    <row r="347" spans="11:13" x14ac:dyDescent="0.35">
      <c r="K347">
        <v>7</v>
      </c>
      <c r="L347" s="9" t="s">
        <v>73</v>
      </c>
      <c r="M347" s="11" t="s">
        <v>74</v>
      </c>
    </row>
    <row r="348" spans="11:13" x14ac:dyDescent="0.35">
      <c r="K348">
        <v>7</v>
      </c>
      <c r="L348" s="9" t="s">
        <v>73</v>
      </c>
      <c r="M348" s="11" t="s">
        <v>74</v>
      </c>
    </row>
    <row r="349" spans="11:13" x14ac:dyDescent="0.35">
      <c r="K349">
        <v>7</v>
      </c>
      <c r="L349" s="9" t="s">
        <v>73</v>
      </c>
      <c r="M349" s="11" t="s">
        <v>74</v>
      </c>
    </row>
    <row r="350" spans="11:13" x14ac:dyDescent="0.35">
      <c r="K350">
        <v>7</v>
      </c>
      <c r="L350" s="9" t="s">
        <v>73</v>
      </c>
      <c r="M350" s="11" t="s">
        <v>74</v>
      </c>
    </row>
    <row r="351" spans="11:13" x14ac:dyDescent="0.35">
      <c r="K351">
        <v>7</v>
      </c>
      <c r="L351" s="9" t="s">
        <v>73</v>
      </c>
      <c r="M351" s="11" t="s">
        <v>74</v>
      </c>
    </row>
    <row r="352" spans="11:13" x14ac:dyDescent="0.35">
      <c r="K352">
        <v>7</v>
      </c>
      <c r="L352" s="9" t="s">
        <v>73</v>
      </c>
      <c r="M352" s="11" t="s">
        <v>74</v>
      </c>
    </row>
    <row r="353" spans="11:13" x14ac:dyDescent="0.35">
      <c r="K353">
        <v>7</v>
      </c>
      <c r="L353" s="9" t="s">
        <v>73</v>
      </c>
      <c r="M353" s="11" t="s">
        <v>74</v>
      </c>
    </row>
    <row r="354" spans="11:13" x14ac:dyDescent="0.35">
      <c r="K354">
        <v>7</v>
      </c>
      <c r="L354" s="9" t="s">
        <v>73</v>
      </c>
      <c r="M354" s="11" t="s">
        <v>74</v>
      </c>
    </row>
    <row r="355" spans="11:13" x14ac:dyDescent="0.35">
      <c r="K355">
        <v>14</v>
      </c>
      <c r="L355" s="9" t="s">
        <v>84</v>
      </c>
      <c r="M355" s="11" t="s">
        <v>85</v>
      </c>
    </row>
    <row r="356" spans="11:13" x14ac:dyDescent="0.35">
      <c r="K356">
        <v>14</v>
      </c>
      <c r="L356" s="9" t="s">
        <v>84</v>
      </c>
      <c r="M356" s="11" t="s">
        <v>85</v>
      </c>
    </row>
    <row r="357" spans="11:13" x14ac:dyDescent="0.35">
      <c r="K357">
        <v>14</v>
      </c>
      <c r="L357" s="9" t="s">
        <v>84</v>
      </c>
      <c r="M357" s="11" t="s">
        <v>85</v>
      </c>
    </row>
    <row r="358" spans="11:13" x14ac:dyDescent="0.35">
      <c r="K358">
        <v>14</v>
      </c>
      <c r="L358" s="9" t="s">
        <v>84</v>
      </c>
      <c r="M358" s="11" t="s">
        <v>85</v>
      </c>
    </row>
    <row r="359" spans="11:13" x14ac:dyDescent="0.35">
      <c r="K359">
        <v>14</v>
      </c>
      <c r="L359" s="9" t="s">
        <v>84</v>
      </c>
      <c r="M359" s="11" t="s">
        <v>85</v>
      </c>
    </row>
    <row r="360" spans="11:13" x14ac:dyDescent="0.35">
      <c r="K360">
        <v>14</v>
      </c>
      <c r="L360" s="9" t="s">
        <v>84</v>
      </c>
      <c r="M360" s="11" t="s">
        <v>85</v>
      </c>
    </row>
    <row r="361" spans="11:13" x14ac:dyDescent="0.35">
      <c r="K361">
        <v>14</v>
      </c>
      <c r="L361" s="9" t="s">
        <v>84</v>
      </c>
      <c r="M361" s="11" t="s">
        <v>85</v>
      </c>
    </row>
    <row r="362" spans="11:13" x14ac:dyDescent="0.35">
      <c r="K362">
        <v>14</v>
      </c>
      <c r="L362" s="9" t="s">
        <v>84</v>
      </c>
      <c r="M362" s="11" t="s">
        <v>85</v>
      </c>
    </row>
    <row r="363" spans="11:13" x14ac:dyDescent="0.35">
      <c r="K363">
        <v>14</v>
      </c>
      <c r="L363" s="9" t="s">
        <v>84</v>
      </c>
      <c r="M363" s="11" t="s">
        <v>85</v>
      </c>
    </row>
    <row r="364" spans="11:13" x14ac:dyDescent="0.35">
      <c r="K364">
        <v>14</v>
      </c>
      <c r="L364" s="9" t="s">
        <v>84</v>
      </c>
      <c r="M364" s="11" t="s">
        <v>85</v>
      </c>
    </row>
    <row r="365" spans="11:13" x14ac:dyDescent="0.35">
      <c r="K365">
        <v>14</v>
      </c>
      <c r="L365" s="9" t="s">
        <v>84</v>
      </c>
      <c r="M365" s="11" t="s">
        <v>85</v>
      </c>
    </row>
    <row r="366" spans="11:13" x14ac:dyDescent="0.35">
      <c r="K366">
        <v>14</v>
      </c>
      <c r="L366" s="9" t="s">
        <v>84</v>
      </c>
      <c r="M366" s="11" t="s">
        <v>85</v>
      </c>
    </row>
    <row r="367" spans="11:13" x14ac:dyDescent="0.35">
      <c r="K367">
        <v>14</v>
      </c>
      <c r="L367" s="9" t="s">
        <v>84</v>
      </c>
      <c r="M367" s="11" t="s">
        <v>85</v>
      </c>
    </row>
    <row r="368" spans="11:13" x14ac:dyDescent="0.35">
      <c r="K368">
        <v>14</v>
      </c>
      <c r="L368" s="9" t="s">
        <v>84</v>
      </c>
      <c r="M368" s="11" t="s">
        <v>85</v>
      </c>
    </row>
    <row r="369" spans="11:13" x14ac:dyDescent="0.35">
      <c r="K369">
        <v>14</v>
      </c>
      <c r="L369" s="9" t="s">
        <v>84</v>
      </c>
      <c r="M369" s="11" t="s">
        <v>85</v>
      </c>
    </row>
    <row r="370" spans="11:13" x14ac:dyDescent="0.35">
      <c r="K370">
        <v>14</v>
      </c>
      <c r="L370" s="9" t="s">
        <v>84</v>
      </c>
      <c r="M370" s="11" t="s">
        <v>85</v>
      </c>
    </row>
    <row r="371" spans="11:13" x14ac:dyDescent="0.35">
      <c r="K371">
        <v>2</v>
      </c>
      <c r="L371" s="9" t="s">
        <v>60</v>
      </c>
      <c r="M371" s="11" t="s">
        <v>59</v>
      </c>
    </row>
    <row r="372" spans="11:13" x14ac:dyDescent="0.35">
      <c r="K372">
        <v>2</v>
      </c>
      <c r="L372" s="9" t="s">
        <v>60</v>
      </c>
      <c r="M372" s="11" t="s">
        <v>59</v>
      </c>
    </row>
    <row r="373" spans="11:13" x14ac:dyDescent="0.35">
      <c r="K373">
        <v>2</v>
      </c>
      <c r="L373" s="9" t="s">
        <v>60</v>
      </c>
      <c r="M373" s="11" t="s">
        <v>59</v>
      </c>
    </row>
    <row r="374" spans="11:13" x14ac:dyDescent="0.35">
      <c r="K374">
        <v>2</v>
      </c>
      <c r="L374" s="9" t="s">
        <v>60</v>
      </c>
      <c r="M374" s="11" t="s">
        <v>59</v>
      </c>
    </row>
    <row r="375" spans="11:13" x14ac:dyDescent="0.35">
      <c r="K375">
        <v>2</v>
      </c>
      <c r="L375" s="9" t="s">
        <v>60</v>
      </c>
      <c r="M375" s="11" t="s">
        <v>59</v>
      </c>
    </row>
    <row r="376" spans="11:13" x14ac:dyDescent="0.35">
      <c r="K376">
        <v>2</v>
      </c>
      <c r="L376" s="9" t="s">
        <v>60</v>
      </c>
      <c r="M376" s="11" t="s">
        <v>59</v>
      </c>
    </row>
    <row r="377" spans="11:13" x14ac:dyDescent="0.35">
      <c r="K377">
        <v>2</v>
      </c>
      <c r="L377" s="9" t="s">
        <v>60</v>
      </c>
      <c r="M377" s="11" t="s">
        <v>59</v>
      </c>
    </row>
    <row r="378" spans="11:13" x14ac:dyDescent="0.35">
      <c r="K378">
        <v>2</v>
      </c>
      <c r="L378" s="9" t="s">
        <v>60</v>
      </c>
      <c r="M378" s="11" t="s">
        <v>59</v>
      </c>
    </row>
    <row r="379" spans="11:13" x14ac:dyDescent="0.35">
      <c r="K379">
        <v>2</v>
      </c>
      <c r="L379" s="9" t="s">
        <v>60</v>
      </c>
      <c r="M379" s="11" t="s">
        <v>59</v>
      </c>
    </row>
    <row r="380" spans="11:13" x14ac:dyDescent="0.35">
      <c r="K380">
        <v>2</v>
      </c>
      <c r="L380" s="9" t="s">
        <v>60</v>
      </c>
      <c r="M380" s="11" t="s">
        <v>59</v>
      </c>
    </row>
    <row r="381" spans="11:13" x14ac:dyDescent="0.35">
      <c r="K381">
        <v>2</v>
      </c>
      <c r="L381" s="9" t="s">
        <v>60</v>
      </c>
      <c r="M381" s="11" t="s">
        <v>59</v>
      </c>
    </row>
    <row r="382" spans="11:13" x14ac:dyDescent="0.35">
      <c r="K382">
        <v>2</v>
      </c>
      <c r="L382" s="9" t="s">
        <v>60</v>
      </c>
      <c r="M382" s="11" t="s">
        <v>59</v>
      </c>
    </row>
    <row r="383" spans="11:13" x14ac:dyDescent="0.35">
      <c r="K383">
        <v>2</v>
      </c>
      <c r="L383" s="9" t="s">
        <v>60</v>
      </c>
      <c r="M383" s="11" t="s">
        <v>59</v>
      </c>
    </row>
    <row r="384" spans="11:13" x14ac:dyDescent="0.35">
      <c r="K384">
        <v>2</v>
      </c>
      <c r="L384" s="9" t="s">
        <v>60</v>
      </c>
      <c r="M384" s="11" t="s">
        <v>59</v>
      </c>
    </row>
    <row r="385" spans="11:13" x14ac:dyDescent="0.35">
      <c r="K385">
        <v>2</v>
      </c>
      <c r="L385" s="9" t="s">
        <v>60</v>
      </c>
      <c r="M385" s="11" t="s">
        <v>59</v>
      </c>
    </row>
    <row r="386" spans="11:13" x14ac:dyDescent="0.35">
      <c r="K386">
        <v>2</v>
      </c>
      <c r="L386" s="9" t="s">
        <v>60</v>
      </c>
      <c r="M386" s="11" t="s">
        <v>59</v>
      </c>
    </row>
    <row r="387" spans="11:13" x14ac:dyDescent="0.35">
      <c r="K387">
        <v>20</v>
      </c>
      <c r="L387" s="9" t="s">
        <v>94</v>
      </c>
      <c r="M387" s="11" t="s">
        <v>95</v>
      </c>
    </row>
    <row r="388" spans="11:13" x14ac:dyDescent="0.35">
      <c r="K388">
        <v>20</v>
      </c>
      <c r="L388" s="9" t="s">
        <v>94</v>
      </c>
      <c r="M388" s="11" t="s">
        <v>95</v>
      </c>
    </row>
    <row r="389" spans="11:13" x14ac:dyDescent="0.35">
      <c r="K389">
        <v>20</v>
      </c>
      <c r="L389" s="9" t="s">
        <v>94</v>
      </c>
      <c r="M389" s="11" t="s">
        <v>95</v>
      </c>
    </row>
    <row r="390" spans="11:13" x14ac:dyDescent="0.35">
      <c r="K390">
        <v>20</v>
      </c>
      <c r="L390" s="9" t="s">
        <v>94</v>
      </c>
      <c r="M390" s="11" t="s">
        <v>95</v>
      </c>
    </row>
    <row r="391" spans="11:13" x14ac:dyDescent="0.35">
      <c r="K391">
        <v>20</v>
      </c>
      <c r="L391" s="9" t="s">
        <v>94</v>
      </c>
      <c r="M391" s="11" t="s">
        <v>95</v>
      </c>
    </row>
    <row r="392" spans="11:13" x14ac:dyDescent="0.35">
      <c r="K392">
        <v>20</v>
      </c>
      <c r="L392" s="9" t="s">
        <v>94</v>
      </c>
      <c r="M392" s="11" t="s">
        <v>95</v>
      </c>
    </row>
    <row r="393" spans="11:13" x14ac:dyDescent="0.35">
      <c r="K393">
        <v>20</v>
      </c>
      <c r="L393" s="9" t="s">
        <v>94</v>
      </c>
      <c r="M393" s="11" t="s">
        <v>95</v>
      </c>
    </row>
    <row r="394" spans="11:13" x14ac:dyDescent="0.35">
      <c r="K394">
        <v>20</v>
      </c>
      <c r="L394" s="9" t="s">
        <v>94</v>
      </c>
      <c r="M394" s="11" t="s">
        <v>95</v>
      </c>
    </row>
    <row r="395" spans="11:13" x14ac:dyDescent="0.35">
      <c r="K395">
        <v>20</v>
      </c>
      <c r="L395" s="9" t="s">
        <v>94</v>
      </c>
      <c r="M395" s="11" t="s">
        <v>95</v>
      </c>
    </row>
    <row r="396" spans="11:13" x14ac:dyDescent="0.35">
      <c r="K396">
        <v>20</v>
      </c>
      <c r="L396" s="9" t="s">
        <v>94</v>
      </c>
      <c r="M396" s="11" t="s">
        <v>95</v>
      </c>
    </row>
    <row r="397" spans="11:13" x14ac:dyDescent="0.35">
      <c r="K397">
        <v>20</v>
      </c>
      <c r="L397" s="9" t="s">
        <v>94</v>
      </c>
      <c r="M397" s="11" t="s">
        <v>95</v>
      </c>
    </row>
    <row r="398" spans="11:13" x14ac:dyDescent="0.35">
      <c r="K398">
        <v>20</v>
      </c>
      <c r="L398" s="9" t="s">
        <v>94</v>
      </c>
      <c r="M398" s="11" t="s">
        <v>95</v>
      </c>
    </row>
    <row r="399" spans="11:13" x14ac:dyDescent="0.35">
      <c r="K399">
        <v>20</v>
      </c>
      <c r="L399" s="9" t="s">
        <v>94</v>
      </c>
      <c r="M399" s="11" t="s">
        <v>95</v>
      </c>
    </row>
    <row r="400" spans="11:13" x14ac:dyDescent="0.35">
      <c r="K400">
        <v>20</v>
      </c>
      <c r="L400" s="9" t="s">
        <v>94</v>
      </c>
      <c r="M400" s="11" t="s">
        <v>95</v>
      </c>
    </row>
    <row r="401" spans="11:13" x14ac:dyDescent="0.35">
      <c r="K401">
        <v>20</v>
      </c>
      <c r="L401" s="9" t="s">
        <v>94</v>
      </c>
      <c r="M401" s="11" t="s">
        <v>95</v>
      </c>
    </row>
    <row r="402" spans="11:13" x14ac:dyDescent="0.35">
      <c r="K402">
        <v>20</v>
      </c>
      <c r="L402" s="9" t="s">
        <v>94</v>
      </c>
      <c r="M402" s="11" t="s">
        <v>95</v>
      </c>
    </row>
    <row r="403" spans="11:13" x14ac:dyDescent="0.35">
      <c r="K403">
        <v>1</v>
      </c>
      <c r="L403" s="9" t="s">
        <v>58</v>
      </c>
      <c r="M403" s="11" t="s">
        <v>59</v>
      </c>
    </row>
    <row r="404" spans="11:13" x14ac:dyDescent="0.35">
      <c r="K404">
        <v>1</v>
      </c>
      <c r="L404" s="9" t="s">
        <v>58</v>
      </c>
      <c r="M404" s="11" t="s">
        <v>59</v>
      </c>
    </row>
    <row r="405" spans="11:13" x14ac:dyDescent="0.35">
      <c r="K405">
        <v>1</v>
      </c>
      <c r="L405" s="9" t="s">
        <v>58</v>
      </c>
      <c r="M405" s="11" t="s">
        <v>59</v>
      </c>
    </row>
    <row r="406" spans="11:13" x14ac:dyDescent="0.35">
      <c r="K406">
        <v>1</v>
      </c>
      <c r="L406" s="9" t="s">
        <v>58</v>
      </c>
      <c r="M406" s="11" t="s">
        <v>59</v>
      </c>
    </row>
    <row r="407" spans="11:13" x14ac:dyDescent="0.35">
      <c r="K407">
        <v>1</v>
      </c>
      <c r="L407" s="9" t="s">
        <v>58</v>
      </c>
      <c r="M407" s="11" t="s">
        <v>59</v>
      </c>
    </row>
    <row r="408" spans="11:13" x14ac:dyDescent="0.35">
      <c r="K408">
        <v>1</v>
      </c>
      <c r="L408" s="9" t="s">
        <v>58</v>
      </c>
      <c r="M408" s="11" t="s">
        <v>59</v>
      </c>
    </row>
    <row r="409" spans="11:13" x14ac:dyDescent="0.35">
      <c r="K409">
        <v>1</v>
      </c>
      <c r="L409" s="9" t="s">
        <v>58</v>
      </c>
      <c r="M409" s="11" t="s">
        <v>59</v>
      </c>
    </row>
    <row r="410" spans="11:13" x14ac:dyDescent="0.35">
      <c r="K410">
        <v>1</v>
      </c>
      <c r="L410" s="9" t="s">
        <v>58</v>
      </c>
      <c r="M410" s="11" t="s">
        <v>59</v>
      </c>
    </row>
    <row r="411" spans="11:13" x14ac:dyDescent="0.35">
      <c r="K411">
        <v>1</v>
      </c>
      <c r="L411" s="9" t="s">
        <v>58</v>
      </c>
      <c r="M411" s="11" t="s">
        <v>59</v>
      </c>
    </row>
    <row r="412" spans="11:13" x14ac:dyDescent="0.35">
      <c r="K412">
        <v>1</v>
      </c>
      <c r="L412" s="9" t="s">
        <v>58</v>
      </c>
      <c r="M412" s="11" t="s">
        <v>59</v>
      </c>
    </row>
    <row r="413" spans="11:13" x14ac:dyDescent="0.35">
      <c r="K413">
        <v>1</v>
      </c>
      <c r="L413" s="9" t="s">
        <v>58</v>
      </c>
      <c r="M413" s="11" t="s">
        <v>59</v>
      </c>
    </row>
    <row r="414" spans="11:13" x14ac:dyDescent="0.35">
      <c r="K414">
        <v>1</v>
      </c>
      <c r="L414" s="9" t="s">
        <v>58</v>
      </c>
      <c r="M414" s="11" t="s">
        <v>59</v>
      </c>
    </row>
    <row r="415" spans="11:13" x14ac:dyDescent="0.35">
      <c r="K415">
        <v>1</v>
      </c>
      <c r="L415" s="9" t="s">
        <v>58</v>
      </c>
      <c r="M415" s="11" t="s">
        <v>59</v>
      </c>
    </row>
    <row r="416" spans="11:13" x14ac:dyDescent="0.35">
      <c r="K416">
        <v>1</v>
      </c>
      <c r="L416" s="9" t="s">
        <v>58</v>
      </c>
      <c r="M416" s="11" t="s">
        <v>59</v>
      </c>
    </row>
    <row r="417" spans="11:13" x14ac:dyDescent="0.35">
      <c r="K417">
        <v>1</v>
      </c>
      <c r="L417" s="9" t="s">
        <v>58</v>
      </c>
      <c r="M417" s="11" t="s">
        <v>59</v>
      </c>
    </row>
    <row r="418" spans="11:13" x14ac:dyDescent="0.35">
      <c r="K418">
        <v>1</v>
      </c>
      <c r="L418" s="9" t="s">
        <v>58</v>
      </c>
      <c r="M418" s="11" t="s">
        <v>59</v>
      </c>
    </row>
    <row r="419" spans="11:13" x14ac:dyDescent="0.35">
      <c r="K419">
        <v>6</v>
      </c>
      <c r="L419" s="9" t="s">
        <v>71</v>
      </c>
      <c r="M419" s="11" t="s">
        <v>72</v>
      </c>
    </row>
    <row r="420" spans="11:13" x14ac:dyDescent="0.35">
      <c r="K420">
        <v>6</v>
      </c>
      <c r="L420" s="9" t="s">
        <v>71</v>
      </c>
      <c r="M420" s="11" t="s">
        <v>72</v>
      </c>
    </row>
    <row r="421" spans="11:13" x14ac:dyDescent="0.35">
      <c r="K421">
        <v>6</v>
      </c>
      <c r="L421" s="9" t="s">
        <v>71</v>
      </c>
      <c r="M421" s="11" t="s">
        <v>72</v>
      </c>
    </row>
    <row r="422" spans="11:13" x14ac:dyDescent="0.35">
      <c r="K422">
        <v>6</v>
      </c>
      <c r="L422" s="9" t="s">
        <v>71</v>
      </c>
      <c r="M422" s="11" t="s">
        <v>72</v>
      </c>
    </row>
    <row r="423" spans="11:13" x14ac:dyDescent="0.35">
      <c r="K423">
        <v>6</v>
      </c>
      <c r="L423" s="9" t="s">
        <v>71</v>
      </c>
      <c r="M423" s="11" t="s">
        <v>72</v>
      </c>
    </row>
    <row r="424" spans="11:13" x14ac:dyDescent="0.35">
      <c r="K424">
        <v>6</v>
      </c>
      <c r="L424" s="9" t="s">
        <v>71</v>
      </c>
      <c r="M424" s="11" t="s">
        <v>72</v>
      </c>
    </row>
    <row r="425" spans="11:13" x14ac:dyDescent="0.35">
      <c r="K425">
        <v>6</v>
      </c>
      <c r="L425" s="9" t="s">
        <v>71</v>
      </c>
      <c r="M425" s="11" t="s">
        <v>72</v>
      </c>
    </row>
    <row r="426" spans="11:13" x14ac:dyDescent="0.35">
      <c r="K426">
        <v>6</v>
      </c>
      <c r="L426" s="9" t="s">
        <v>71</v>
      </c>
      <c r="M426" s="11" t="s">
        <v>72</v>
      </c>
    </row>
    <row r="427" spans="11:13" x14ac:dyDescent="0.35">
      <c r="K427">
        <v>6</v>
      </c>
      <c r="L427" s="9" t="s">
        <v>71</v>
      </c>
      <c r="M427" s="11" t="s">
        <v>72</v>
      </c>
    </row>
    <row r="428" spans="11:13" x14ac:dyDescent="0.35">
      <c r="K428">
        <v>6</v>
      </c>
      <c r="L428" s="9" t="s">
        <v>71</v>
      </c>
      <c r="M428" s="11" t="s">
        <v>72</v>
      </c>
    </row>
    <row r="429" spans="11:13" x14ac:dyDescent="0.35">
      <c r="K429">
        <v>6</v>
      </c>
      <c r="L429" s="9" t="s">
        <v>71</v>
      </c>
      <c r="M429" s="11" t="s">
        <v>72</v>
      </c>
    </row>
    <row r="430" spans="11:13" x14ac:dyDescent="0.35">
      <c r="K430">
        <v>6</v>
      </c>
      <c r="L430" s="9" t="s">
        <v>71</v>
      </c>
      <c r="M430" s="11" t="s">
        <v>72</v>
      </c>
    </row>
    <row r="431" spans="11:13" x14ac:dyDescent="0.35">
      <c r="K431">
        <v>6</v>
      </c>
      <c r="L431" s="9" t="s">
        <v>71</v>
      </c>
      <c r="M431" s="11" t="s">
        <v>72</v>
      </c>
    </row>
    <row r="432" spans="11:13" x14ac:dyDescent="0.35">
      <c r="K432">
        <v>6</v>
      </c>
      <c r="L432" s="9" t="s">
        <v>71</v>
      </c>
      <c r="M432" s="11" t="s">
        <v>72</v>
      </c>
    </row>
    <row r="433" spans="11:13" x14ac:dyDescent="0.35">
      <c r="K433">
        <v>6</v>
      </c>
      <c r="L433" s="9" t="s">
        <v>71</v>
      </c>
      <c r="M433" s="11" t="s">
        <v>72</v>
      </c>
    </row>
    <row r="434" spans="11:13" x14ac:dyDescent="0.35">
      <c r="K434">
        <v>6</v>
      </c>
      <c r="L434" s="9" t="s">
        <v>71</v>
      </c>
      <c r="M434" s="11" t="s">
        <v>72</v>
      </c>
    </row>
    <row r="435" spans="11:13" x14ac:dyDescent="0.35">
      <c r="K435">
        <v>4</v>
      </c>
      <c r="L435" s="9" t="s">
        <v>65</v>
      </c>
      <c r="M435" s="11" t="s">
        <v>66</v>
      </c>
    </row>
    <row r="436" spans="11:13" x14ac:dyDescent="0.35">
      <c r="K436">
        <v>4</v>
      </c>
      <c r="L436" s="9" t="s">
        <v>65</v>
      </c>
      <c r="M436" s="11" t="s">
        <v>66</v>
      </c>
    </row>
    <row r="437" spans="11:13" x14ac:dyDescent="0.35">
      <c r="K437">
        <v>4</v>
      </c>
      <c r="L437" s="9" t="s">
        <v>65</v>
      </c>
      <c r="M437" s="11" t="s">
        <v>66</v>
      </c>
    </row>
    <row r="438" spans="11:13" x14ac:dyDescent="0.35">
      <c r="K438">
        <v>4</v>
      </c>
      <c r="L438" s="9" t="s">
        <v>65</v>
      </c>
      <c r="M438" s="11" t="s">
        <v>66</v>
      </c>
    </row>
    <row r="439" spans="11:13" x14ac:dyDescent="0.35">
      <c r="K439">
        <v>4</v>
      </c>
      <c r="L439" s="9" t="s">
        <v>65</v>
      </c>
      <c r="M439" s="11" t="s">
        <v>66</v>
      </c>
    </row>
    <row r="440" spans="11:13" x14ac:dyDescent="0.35">
      <c r="K440">
        <v>4</v>
      </c>
      <c r="L440" s="9" t="s">
        <v>65</v>
      </c>
      <c r="M440" s="11" t="s">
        <v>66</v>
      </c>
    </row>
    <row r="441" spans="11:13" x14ac:dyDescent="0.35">
      <c r="K441">
        <v>4</v>
      </c>
      <c r="L441" s="9" t="s">
        <v>65</v>
      </c>
      <c r="M441" s="11" t="s">
        <v>66</v>
      </c>
    </row>
    <row r="442" spans="11:13" x14ac:dyDescent="0.35">
      <c r="K442">
        <v>4</v>
      </c>
      <c r="L442" s="9" t="s">
        <v>65</v>
      </c>
      <c r="M442" s="11" t="s">
        <v>66</v>
      </c>
    </row>
    <row r="443" spans="11:13" x14ac:dyDescent="0.35">
      <c r="K443">
        <v>4</v>
      </c>
      <c r="L443" s="9" t="s">
        <v>65</v>
      </c>
      <c r="M443" s="11" t="s">
        <v>66</v>
      </c>
    </row>
    <row r="444" spans="11:13" x14ac:dyDescent="0.35">
      <c r="K444">
        <v>4</v>
      </c>
      <c r="L444" s="9" t="s">
        <v>65</v>
      </c>
      <c r="M444" s="11" t="s">
        <v>66</v>
      </c>
    </row>
    <row r="445" spans="11:13" x14ac:dyDescent="0.35">
      <c r="K445">
        <v>4</v>
      </c>
      <c r="L445" s="9" t="s">
        <v>65</v>
      </c>
      <c r="M445" s="11" t="s">
        <v>66</v>
      </c>
    </row>
    <row r="446" spans="11:13" x14ac:dyDescent="0.35">
      <c r="K446">
        <v>4</v>
      </c>
      <c r="L446" s="9" t="s">
        <v>65</v>
      </c>
      <c r="M446" s="11" t="s">
        <v>66</v>
      </c>
    </row>
    <row r="447" spans="11:13" x14ac:dyDescent="0.35">
      <c r="K447">
        <v>4</v>
      </c>
      <c r="L447" s="9" t="s">
        <v>65</v>
      </c>
      <c r="M447" s="11" t="s">
        <v>66</v>
      </c>
    </row>
    <row r="448" spans="11:13" x14ac:dyDescent="0.35">
      <c r="K448">
        <v>4</v>
      </c>
      <c r="L448" s="9" t="s">
        <v>65</v>
      </c>
      <c r="M448" s="11" t="s">
        <v>66</v>
      </c>
    </row>
    <row r="449" spans="11:13" x14ac:dyDescent="0.35">
      <c r="K449">
        <v>4</v>
      </c>
      <c r="L449" s="9" t="s">
        <v>65</v>
      </c>
      <c r="M449" s="11" t="s">
        <v>66</v>
      </c>
    </row>
    <row r="450" spans="11:13" x14ac:dyDescent="0.35">
      <c r="K450">
        <v>4</v>
      </c>
      <c r="L450" s="9" t="s">
        <v>65</v>
      </c>
      <c r="M450" s="11" t="s">
        <v>66</v>
      </c>
    </row>
    <row r="451" spans="11:13" x14ac:dyDescent="0.35">
      <c r="K451">
        <v>13</v>
      </c>
      <c r="L451" s="9" t="s">
        <v>83</v>
      </c>
      <c r="M451" s="11" t="s">
        <v>72</v>
      </c>
    </row>
    <row r="452" spans="11:13" x14ac:dyDescent="0.35">
      <c r="K452">
        <v>13</v>
      </c>
      <c r="L452" s="9" t="s">
        <v>83</v>
      </c>
      <c r="M452" s="11" t="s">
        <v>72</v>
      </c>
    </row>
    <row r="453" spans="11:13" x14ac:dyDescent="0.35">
      <c r="K453">
        <v>13</v>
      </c>
      <c r="L453" s="9" t="s">
        <v>83</v>
      </c>
      <c r="M453" s="11" t="s">
        <v>72</v>
      </c>
    </row>
    <row r="454" spans="11:13" x14ac:dyDescent="0.35">
      <c r="K454">
        <v>13</v>
      </c>
      <c r="L454" s="9" t="s">
        <v>83</v>
      </c>
      <c r="M454" s="11" t="s">
        <v>72</v>
      </c>
    </row>
    <row r="455" spans="11:13" x14ac:dyDescent="0.35">
      <c r="K455">
        <v>13</v>
      </c>
      <c r="L455" s="9" t="s">
        <v>83</v>
      </c>
      <c r="M455" s="11" t="s">
        <v>72</v>
      </c>
    </row>
    <row r="456" spans="11:13" x14ac:dyDescent="0.35">
      <c r="K456">
        <v>13</v>
      </c>
      <c r="L456" s="9" t="s">
        <v>83</v>
      </c>
      <c r="M456" s="11" t="s">
        <v>72</v>
      </c>
    </row>
    <row r="457" spans="11:13" x14ac:dyDescent="0.35">
      <c r="K457">
        <v>13</v>
      </c>
      <c r="L457" s="9" t="s">
        <v>83</v>
      </c>
      <c r="M457" s="11" t="s">
        <v>72</v>
      </c>
    </row>
    <row r="458" spans="11:13" x14ac:dyDescent="0.35">
      <c r="K458">
        <v>13</v>
      </c>
      <c r="L458" s="9" t="s">
        <v>83</v>
      </c>
      <c r="M458" s="11" t="s">
        <v>72</v>
      </c>
    </row>
    <row r="459" spans="11:13" x14ac:dyDescent="0.35">
      <c r="K459">
        <v>13</v>
      </c>
      <c r="L459" s="9" t="s">
        <v>83</v>
      </c>
      <c r="M459" s="11" t="s">
        <v>72</v>
      </c>
    </row>
    <row r="460" spans="11:13" x14ac:dyDescent="0.35">
      <c r="K460">
        <v>13</v>
      </c>
      <c r="L460" s="9" t="s">
        <v>83</v>
      </c>
      <c r="M460" s="11" t="s">
        <v>72</v>
      </c>
    </row>
    <row r="461" spans="11:13" x14ac:dyDescent="0.35">
      <c r="K461">
        <v>13</v>
      </c>
      <c r="L461" s="9" t="s">
        <v>83</v>
      </c>
      <c r="M461" s="11" t="s">
        <v>72</v>
      </c>
    </row>
    <row r="462" spans="11:13" x14ac:dyDescent="0.35">
      <c r="K462">
        <v>13</v>
      </c>
      <c r="L462" s="9" t="s">
        <v>83</v>
      </c>
      <c r="M462" s="11" t="s">
        <v>72</v>
      </c>
    </row>
    <row r="463" spans="11:13" x14ac:dyDescent="0.35">
      <c r="K463">
        <v>13</v>
      </c>
      <c r="L463" s="9" t="s">
        <v>83</v>
      </c>
      <c r="M463" s="11" t="s">
        <v>72</v>
      </c>
    </row>
    <row r="464" spans="11:13" x14ac:dyDescent="0.35">
      <c r="K464">
        <v>13</v>
      </c>
      <c r="L464" s="9" t="s">
        <v>83</v>
      </c>
      <c r="M464" s="11" t="s">
        <v>72</v>
      </c>
    </row>
    <row r="465" spans="11:13" x14ac:dyDescent="0.35">
      <c r="K465">
        <v>13</v>
      </c>
      <c r="L465" s="9" t="s">
        <v>83</v>
      </c>
      <c r="M465" s="11" t="s">
        <v>72</v>
      </c>
    </row>
    <row r="466" spans="11:13" x14ac:dyDescent="0.35">
      <c r="K466">
        <v>13</v>
      </c>
      <c r="L466" s="9" t="s">
        <v>83</v>
      </c>
      <c r="M466" s="11" t="s">
        <v>72</v>
      </c>
    </row>
    <row r="467" spans="11:13" x14ac:dyDescent="0.35">
      <c r="K467">
        <v>21</v>
      </c>
      <c r="L467" s="9" t="s">
        <v>96</v>
      </c>
      <c r="M467" s="11" t="s">
        <v>97</v>
      </c>
    </row>
    <row r="468" spans="11:13" x14ac:dyDescent="0.35">
      <c r="K468">
        <v>21</v>
      </c>
      <c r="L468" s="9" t="s">
        <v>96</v>
      </c>
      <c r="M468" s="11" t="s">
        <v>97</v>
      </c>
    </row>
    <row r="469" spans="11:13" x14ac:dyDescent="0.35">
      <c r="K469">
        <v>21</v>
      </c>
      <c r="L469" s="9" t="s">
        <v>96</v>
      </c>
      <c r="M469" s="11" t="s">
        <v>97</v>
      </c>
    </row>
    <row r="470" spans="11:13" x14ac:dyDescent="0.35">
      <c r="K470">
        <v>21</v>
      </c>
      <c r="L470" s="9" t="s">
        <v>96</v>
      </c>
      <c r="M470" s="11" t="s">
        <v>97</v>
      </c>
    </row>
    <row r="471" spans="11:13" x14ac:dyDescent="0.35">
      <c r="K471">
        <v>21</v>
      </c>
      <c r="L471" s="9" t="s">
        <v>96</v>
      </c>
      <c r="M471" s="11" t="s">
        <v>97</v>
      </c>
    </row>
    <row r="472" spans="11:13" x14ac:dyDescent="0.35">
      <c r="K472">
        <v>21</v>
      </c>
      <c r="L472" s="9" t="s">
        <v>96</v>
      </c>
      <c r="M472" s="11" t="s">
        <v>97</v>
      </c>
    </row>
    <row r="473" spans="11:13" x14ac:dyDescent="0.35">
      <c r="K473">
        <v>21</v>
      </c>
      <c r="L473" s="9" t="s">
        <v>96</v>
      </c>
      <c r="M473" s="11" t="s">
        <v>97</v>
      </c>
    </row>
    <row r="474" spans="11:13" x14ac:dyDescent="0.35">
      <c r="K474">
        <v>21</v>
      </c>
      <c r="L474" s="9" t="s">
        <v>96</v>
      </c>
      <c r="M474" s="11" t="s">
        <v>97</v>
      </c>
    </row>
    <row r="475" spans="11:13" x14ac:dyDescent="0.35">
      <c r="K475">
        <v>21</v>
      </c>
      <c r="L475" s="9" t="s">
        <v>96</v>
      </c>
      <c r="M475" s="11" t="s">
        <v>97</v>
      </c>
    </row>
    <row r="476" spans="11:13" x14ac:dyDescent="0.35">
      <c r="K476">
        <v>21</v>
      </c>
      <c r="L476" s="9" t="s">
        <v>96</v>
      </c>
      <c r="M476" s="11" t="s">
        <v>97</v>
      </c>
    </row>
    <row r="477" spans="11:13" x14ac:dyDescent="0.35">
      <c r="K477">
        <v>21</v>
      </c>
      <c r="L477" s="9" t="s">
        <v>96</v>
      </c>
      <c r="M477" s="11" t="s">
        <v>97</v>
      </c>
    </row>
    <row r="478" spans="11:13" x14ac:dyDescent="0.35">
      <c r="K478">
        <v>21</v>
      </c>
      <c r="L478" s="9" t="s">
        <v>96</v>
      </c>
      <c r="M478" s="11" t="s">
        <v>97</v>
      </c>
    </row>
    <row r="479" spans="11:13" x14ac:dyDescent="0.35">
      <c r="K479">
        <v>21</v>
      </c>
      <c r="L479" s="9" t="s">
        <v>96</v>
      </c>
      <c r="M479" s="11" t="s">
        <v>97</v>
      </c>
    </row>
    <row r="480" spans="11:13" x14ac:dyDescent="0.35">
      <c r="K480">
        <v>21</v>
      </c>
      <c r="L480" s="9" t="s">
        <v>96</v>
      </c>
      <c r="M480" s="11" t="s">
        <v>97</v>
      </c>
    </row>
    <row r="481" spans="11:13" x14ac:dyDescent="0.35">
      <c r="K481">
        <v>21</v>
      </c>
      <c r="L481" s="9" t="s">
        <v>96</v>
      </c>
      <c r="M481" s="11" t="s">
        <v>97</v>
      </c>
    </row>
    <row r="482" spans="11:13" x14ac:dyDescent="0.35">
      <c r="K482">
        <v>21</v>
      </c>
      <c r="L482" s="9" t="s">
        <v>96</v>
      </c>
      <c r="M482" s="11" t="s">
        <v>97</v>
      </c>
    </row>
    <row r="483" spans="11:13" x14ac:dyDescent="0.35">
      <c r="K483">
        <v>17</v>
      </c>
      <c r="L483" s="9" t="s">
        <v>90</v>
      </c>
      <c r="M483" s="11" t="s">
        <v>91</v>
      </c>
    </row>
    <row r="484" spans="11:13" x14ac:dyDescent="0.35">
      <c r="K484">
        <v>17</v>
      </c>
      <c r="L484" s="9" t="s">
        <v>90</v>
      </c>
      <c r="M484" s="11" t="s">
        <v>91</v>
      </c>
    </row>
    <row r="485" spans="11:13" x14ac:dyDescent="0.35">
      <c r="K485">
        <v>17</v>
      </c>
      <c r="L485" s="9" t="s">
        <v>90</v>
      </c>
      <c r="M485" s="11" t="s">
        <v>91</v>
      </c>
    </row>
    <row r="486" spans="11:13" x14ac:dyDescent="0.35">
      <c r="K486">
        <v>17</v>
      </c>
      <c r="L486" s="9" t="s">
        <v>90</v>
      </c>
      <c r="M486" s="11" t="s">
        <v>91</v>
      </c>
    </row>
    <row r="487" spans="11:13" x14ac:dyDescent="0.35">
      <c r="K487">
        <v>17</v>
      </c>
      <c r="L487" s="9" t="s">
        <v>90</v>
      </c>
      <c r="M487" s="11" t="s">
        <v>91</v>
      </c>
    </row>
    <row r="488" spans="11:13" x14ac:dyDescent="0.35">
      <c r="K488">
        <v>17</v>
      </c>
      <c r="L488" s="9" t="s">
        <v>90</v>
      </c>
      <c r="M488" s="11" t="s">
        <v>91</v>
      </c>
    </row>
    <row r="489" spans="11:13" x14ac:dyDescent="0.35">
      <c r="K489">
        <v>17</v>
      </c>
      <c r="L489" s="9" t="s">
        <v>90</v>
      </c>
      <c r="M489" s="11" t="s">
        <v>91</v>
      </c>
    </row>
    <row r="490" spans="11:13" x14ac:dyDescent="0.35">
      <c r="K490">
        <v>17</v>
      </c>
      <c r="L490" s="9" t="s">
        <v>90</v>
      </c>
      <c r="M490" s="11" t="s">
        <v>91</v>
      </c>
    </row>
    <row r="491" spans="11:13" x14ac:dyDescent="0.35">
      <c r="K491">
        <v>17</v>
      </c>
      <c r="L491" s="9" t="s">
        <v>90</v>
      </c>
      <c r="M491" s="11" t="s">
        <v>91</v>
      </c>
    </row>
    <row r="492" spans="11:13" x14ac:dyDescent="0.35">
      <c r="K492">
        <v>17</v>
      </c>
      <c r="L492" s="9" t="s">
        <v>90</v>
      </c>
      <c r="M492" s="11" t="s">
        <v>91</v>
      </c>
    </row>
    <row r="493" spans="11:13" x14ac:dyDescent="0.35">
      <c r="K493">
        <v>17</v>
      </c>
      <c r="L493" s="9" t="s">
        <v>90</v>
      </c>
      <c r="M493" s="11" t="s">
        <v>91</v>
      </c>
    </row>
    <row r="494" spans="11:13" x14ac:dyDescent="0.35">
      <c r="K494">
        <v>17</v>
      </c>
      <c r="L494" s="9" t="s">
        <v>90</v>
      </c>
      <c r="M494" s="11" t="s">
        <v>91</v>
      </c>
    </row>
    <row r="495" spans="11:13" x14ac:dyDescent="0.35">
      <c r="K495">
        <v>17</v>
      </c>
      <c r="L495" s="9" t="s">
        <v>90</v>
      </c>
      <c r="M495" s="11" t="s">
        <v>91</v>
      </c>
    </row>
    <row r="496" spans="11:13" x14ac:dyDescent="0.35">
      <c r="K496">
        <v>17</v>
      </c>
      <c r="L496" s="9" t="s">
        <v>90</v>
      </c>
      <c r="M496" s="11" t="s">
        <v>91</v>
      </c>
    </row>
    <row r="497" spans="11:13" x14ac:dyDescent="0.35">
      <c r="K497">
        <v>17</v>
      </c>
      <c r="L497" s="9" t="s">
        <v>90</v>
      </c>
      <c r="M497" s="11" t="s">
        <v>91</v>
      </c>
    </row>
    <row r="498" spans="11:13" x14ac:dyDescent="0.35">
      <c r="K498">
        <v>17</v>
      </c>
      <c r="L498" s="9" t="s">
        <v>90</v>
      </c>
      <c r="M498" s="11" t="s">
        <v>91</v>
      </c>
    </row>
    <row r="499" spans="11:13" x14ac:dyDescent="0.35">
      <c r="K499">
        <v>19</v>
      </c>
      <c r="L499" s="9" t="s">
        <v>92</v>
      </c>
      <c r="M499" s="11" t="s">
        <v>93</v>
      </c>
    </row>
    <row r="500" spans="11:13" x14ac:dyDescent="0.35">
      <c r="K500">
        <v>19</v>
      </c>
      <c r="L500" s="9" t="s">
        <v>92</v>
      </c>
      <c r="M500" s="11" t="s">
        <v>93</v>
      </c>
    </row>
    <row r="501" spans="11:13" x14ac:dyDescent="0.35">
      <c r="K501">
        <v>19</v>
      </c>
      <c r="L501" s="9" t="s">
        <v>92</v>
      </c>
      <c r="M501" s="11" t="s">
        <v>93</v>
      </c>
    </row>
    <row r="502" spans="11:13" x14ac:dyDescent="0.35">
      <c r="K502">
        <v>19</v>
      </c>
      <c r="L502" s="9" t="s">
        <v>92</v>
      </c>
      <c r="M502" s="11" t="s">
        <v>93</v>
      </c>
    </row>
    <row r="503" spans="11:13" x14ac:dyDescent="0.35">
      <c r="K503">
        <v>19</v>
      </c>
      <c r="L503" s="9" t="s">
        <v>92</v>
      </c>
      <c r="M503" s="11" t="s">
        <v>93</v>
      </c>
    </row>
    <row r="504" spans="11:13" x14ac:dyDescent="0.35">
      <c r="K504">
        <v>19</v>
      </c>
      <c r="L504" s="9" t="s">
        <v>92</v>
      </c>
      <c r="M504" s="11" t="s">
        <v>93</v>
      </c>
    </row>
    <row r="505" spans="11:13" x14ac:dyDescent="0.35">
      <c r="K505">
        <v>19</v>
      </c>
      <c r="L505" s="9" t="s">
        <v>92</v>
      </c>
      <c r="M505" s="11" t="s">
        <v>93</v>
      </c>
    </row>
    <row r="506" spans="11:13" x14ac:dyDescent="0.35">
      <c r="K506">
        <v>19</v>
      </c>
      <c r="L506" s="9" t="s">
        <v>92</v>
      </c>
      <c r="M506" s="11" t="s">
        <v>93</v>
      </c>
    </row>
    <row r="507" spans="11:13" x14ac:dyDescent="0.35">
      <c r="K507">
        <v>19</v>
      </c>
      <c r="L507" s="9" t="s">
        <v>92</v>
      </c>
      <c r="M507" s="11" t="s">
        <v>93</v>
      </c>
    </row>
    <row r="508" spans="11:13" x14ac:dyDescent="0.35">
      <c r="K508">
        <v>19</v>
      </c>
      <c r="L508" s="9" t="s">
        <v>92</v>
      </c>
      <c r="M508" s="11" t="s">
        <v>93</v>
      </c>
    </row>
    <row r="509" spans="11:13" x14ac:dyDescent="0.35">
      <c r="K509">
        <v>19</v>
      </c>
      <c r="L509" s="9" t="s">
        <v>92</v>
      </c>
      <c r="M509" s="11" t="s">
        <v>93</v>
      </c>
    </row>
    <row r="510" spans="11:13" x14ac:dyDescent="0.35">
      <c r="K510">
        <v>19</v>
      </c>
      <c r="L510" s="9" t="s">
        <v>92</v>
      </c>
      <c r="M510" s="11" t="s">
        <v>93</v>
      </c>
    </row>
    <row r="511" spans="11:13" x14ac:dyDescent="0.35">
      <c r="K511">
        <v>19</v>
      </c>
      <c r="L511" s="9" t="s">
        <v>92</v>
      </c>
      <c r="M511" s="11" t="s">
        <v>93</v>
      </c>
    </row>
    <row r="512" spans="11:13" x14ac:dyDescent="0.35">
      <c r="K512">
        <v>19</v>
      </c>
      <c r="L512" s="9" t="s">
        <v>92</v>
      </c>
      <c r="M512" s="11" t="s">
        <v>93</v>
      </c>
    </row>
    <row r="513" spans="11:13" x14ac:dyDescent="0.35">
      <c r="K513">
        <v>19</v>
      </c>
      <c r="L513" s="9" t="s">
        <v>92</v>
      </c>
      <c r="M513" s="11" t="s">
        <v>93</v>
      </c>
    </row>
    <row r="514" spans="11:13" x14ac:dyDescent="0.35">
      <c r="K514">
        <v>19</v>
      </c>
      <c r="L514" s="9" t="s">
        <v>92</v>
      </c>
      <c r="M514" s="11" t="s">
        <v>93</v>
      </c>
    </row>
    <row r="515" spans="11:13" x14ac:dyDescent="0.35">
      <c r="K515">
        <v>11</v>
      </c>
      <c r="L515" s="9" t="s">
        <v>79</v>
      </c>
      <c r="M515" s="11" t="s">
        <v>80</v>
      </c>
    </row>
    <row r="516" spans="11:13" x14ac:dyDescent="0.35">
      <c r="K516">
        <v>11</v>
      </c>
      <c r="L516" s="9" t="s">
        <v>79</v>
      </c>
      <c r="M516" s="11" t="s">
        <v>80</v>
      </c>
    </row>
    <row r="517" spans="11:13" x14ac:dyDescent="0.35">
      <c r="K517">
        <v>11</v>
      </c>
      <c r="L517" s="9" t="s">
        <v>79</v>
      </c>
      <c r="M517" s="11" t="s">
        <v>80</v>
      </c>
    </row>
    <row r="518" spans="11:13" x14ac:dyDescent="0.35">
      <c r="K518">
        <v>11</v>
      </c>
      <c r="L518" s="9" t="s">
        <v>79</v>
      </c>
      <c r="M518" s="11" t="s">
        <v>80</v>
      </c>
    </row>
    <row r="519" spans="11:13" x14ac:dyDescent="0.35">
      <c r="K519">
        <v>11</v>
      </c>
      <c r="L519" s="9" t="s">
        <v>79</v>
      </c>
      <c r="M519" s="11" t="s">
        <v>80</v>
      </c>
    </row>
    <row r="520" spans="11:13" x14ac:dyDescent="0.35">
      <c r="K520">
        <v>11</v>
      </c>
      <c r="L520" s="9" t="s">
        <v>79</v>
      </c>
      <c r="M520" s="11" t="s">
        <v>80</v>
      </c>
    </row>
    <row r="521" spans="11:13" x14ac:dyDescent="0.35">
      <c r="K521">
        <v>11</v>
      </c>
      <c r="L521" s="9" t="s">
        <v>79</v>
      </c>
      <c r="M521" s="11" t="s">
        <v>80</v>
      </c>
    </row>
    <row r="522" spans="11:13" x14ac:dyDescent="0.35">
      <c r="K522">
        <v>11</v>
      </c>
      <c r="L522" s="9" t="s">
        <v>79</v>
      </c>
      <c r="M522" s="11" t="s">
        <v>80</v>
      </c>
    </row>
    <row r="523" spans="11:13" x14ac:dyDescent="0.35">
      <c r="K523">
        <v>11</v>
      </c>
      <c r="L523" s="9" t="s">
        <v>79</v>
      </c>
      <c r="M523" s="11" t="s">
        <v>80</v>
      </c>
    </row>
    <row r="524" spans="11:13" x14ac:dyDescent="0.35">
      <c r="K524">
        <v>11</v>
      </c>
      <c r="L524" s="9" t="s">
        <v>79</v>
      </c>
      <c r="M524" s="11" t="s">
        <v>80</v>
      </c>
    </row>
    <row r="525" spans="11:13" x14ac:dyDescent="0.35">
      <c r="K525">
        <v>11</v>
      </c>
      <c r="L525" s="9" t="s">
        <v>79</v>
      </c>
      <c r="M525" s="11" t="s">
        <v>80</v>
      </c>
    </row>
    <row r="526" spans="11:13" x14ac:dyDescent="0.35">
      <c r="K526">
        <v>11</v>
      </c>
      <c r="L526" s="9" t="s">
        <v>79</v>
      </c>
      <c r="M526" s="11" t="s">
        <v>80</v>
      </c>
    </row>
    <row r="527" spans="11:13" x14ac:dyDescent="0.35">
      <c r="K527">
        <v>11</v>
      </c>
      <c r="L527" s="9" t="s">
        <v>79</v>
      </c>
      <c r="M527" s="11" t="s">
        <v>80</v>
      </c>
    </row>
    <row r="528" spans="11:13" x14ac:dyDescent="0.35">
      <c r="K528">
        <v>11</v>
      </c>
      <c r="L528" s="9" t="s">
        <v>79</v>
      </c>
      <c r="M528" s="11" t="s">
        <v>80</v>
      </c>
    </row>
    <row r="529" spans="11:13" x14ac:dyDescent="0.35">
      <c r="K529">
        <v>11</v>
      </c>
      <c r="L529" s="9" t="s">
        <v>79</v>
      </c>
      <c r="M529" s="11" t="s">
        <v>80</v>
      </c>
    </row>
    <row r="530" spans="11:13" x14ac:dyDescent="0.35">
      <c r="K530">
        <v>11</v>
      </c>
      <c r="L530" s="9" t="s">
        <v>79</v>
      </c>
      <c r="M530" s="11" t="s">
        <v>80</v>
      </c>
    </row>
    <row r="531" spans="11:13" x14ac:dyDescent="0.35">
      <c r="K531">
        <v>5</v>
      </c>
      <c r="L531" s="9" t="s">
        <v>67</v>
      </c>
      <c r="M531" s="11" t="s">
        <v>68</v>
      </c>
    </row>
    <row r="532" spans="11:13" x14ac:dyDescent="0.35">
      <c r="K532">
        <v>5</v>
      </c>
      <c r="L532" s="9" t="s">
        <v>67</v>
      </c>
      <c r="M532" s="11" t="s">
        <v>68</v>
      </c>
    </row>
    <row r="533" spans="11:13" x14ac:dyDescent="0.35">
      <c r="K533">
        <v>5</v>
      </c>
      <c r="L533" s="9" t="s">
        <v>67</v>
      </c>
      <c r="M533" s="11" t="s">
        <v>68</v>
      </c>
    </row>
    <row r="534" spans="11:13" x14ac:dyDescent="0.35">
      <c r="K534">
        <v>5</v>
      </c>
      <c r="L534" s="9" t="s">
        <v>67</v>
      </c>
      <c r="M534" s="11" t="s">
        <v>68</v>
      </c>
    </row>
    <row r="535" spans="11:13" x14ac:dyDescent="0.35">
      <c r="K535">
        <v>5</v>
      </c>
      <c r="L535" s="9" t="s">
        <v>67</v>
      </c>
      <c r="M535" s="11" t="s">
        <v>68</v>
      </c>
    </row>
    <row r="536" spans="11:13" x14ac:dyDescent="0.35">
      <c r="K536">
        <v>5</v>
      </c>
      <c r="L536" s="9" t="s">
        <v>67</v>
      </c>
      <c r="M536" s="11" t="s">
        <v>68</v>
      </c>
    </row>
    <row r="537" spans="11:13" x14ac:dyDescent="0.35">
      <c r="K537">
        <v>5</v>
      </c>
      <c r="L537" s="9" t="s">
        <v>67</v>
      </c>
      <c r="M537" s="11" t="s">
        <v>68</v>
      </c>
    </row>
    <row r="538" spans="11:13" x14ac:dyDescent="0.35">
      <c r="K538">
        <v>5</v>
      </c>
      <c r="L538" s="9" t="s">
        <v>67</v>
      </c>
      <c r="M538" s="11" t="s">
        <v>68</v>
      </c>
    </row>
    <row r="539" spans="11:13" x14ac:dyDescent="0.35">
      <c r="K539">
        <v>5</v>
      </c>
      <c r="L539" s="9" t="s">
        <v>67</v>
      </c>
      <c r="M539" s="11" t="s">
        <v>68</v>
      </c>
    </row>
    <row r="540" spans="11:13" x14ac:dyDescent="0.35">
      <c r="K540">
        <v>5</v>
      </c>
      <c r="L540" s="9" t="s">
        <v>67</v>
      </c>
      <c r="M540" s="11" t="s">
        <v>68</v>
      </c>
    </row>
    <row r="541" spans="11:13" x14ac:dyDescent="0.35">
      <c r="K541">
        <v>5</v>
      </c>
      <c r="L541" s="9" t="s">
        <v>67</v>
      </c>
      <c r="M541" s="11" t="s">
        <v>68</v>
      </c>
    </row>
    <row r="542" spans="11:13" x14ac:dyDescent="0.35">
      <c r="K542">
        <v>5</v>
      </c>
      <c r="L542" s="9" t="s">
        <v>67</v>
      </c>
      <c r="M542" s="11" t="s">
        <v>68</v>
      </c>
    </row>
    <row r="543" spans="11:13" x14ac:dyDescent="0.35">
      <c r="K543">
        <v>5</v>
      </c>
      <c r="L543" s="9" t="s">
        <v>67</v>
      </c>
      <c r="M543" s="11" t="s">
        <v>68</v>
      </c>
    </row>
    <row r="544" spans="11:13" x14ac:dyDescent="0.35">
      <c r="K544">
        <v>5</v>
      </c>
      <c r="L544" s="9" t="s">
        <v>67</v>
      </c>
      <c r="M544" s="11" t="s">
        <v>68</v>
      </c>
    </row>
    <row r="545" spans="11:13" x14ac:dyDescent="0.35">
      <c r="K545">
        <v>5</v>
      </c>
      <c r="L545" s="9" t="s">
        <v>67</v>
      </c>
      <c r="M545" s="11" t="s">
        <v>68</v>
      </c>
    </row>
    <row r="546" spans="11:13" x14ac:dyDescent="0.35">
      <c r="K546">
        <v>5</v>
      </c>
      <c r="L546" s="9" t="s">
        <v>67</v>
      </c>
      <c r="M546" s="11" t="s">
        <v>68</v>
      </c>
    </row>
    <row r="547" spans="11:13" x14ac:dyDescent="0.35">
      <c r="K547">
        <v>37</v>
      </c>
      <c r="L547" s="9" t="s">
        <v>69</v>
      </c>
      <c r="M547" s="11" t="s">
        <v>70</v>
      </c>
    </row>
    <row r="548" spans="11:13" x14ac:dyDescent="0.35">
      <c r="K548">
        <v>37</v>
      </c>
      <c r="L548" s="9" t="s">
        <v>69</v>
      </c>
      <c r="M548" s="11" t="s">
        <v>70</v>
      </c>
    </row>
    <row r="549" spans="11:13" x14ac:dyDescent="0.35">
      <c r="K549">
        <v>37</v>
      </c>
      <c r="L549" s="9" t="s">
        <v>69</v>
      </c>
      <c r="M549" s="11" t="s">
        <v>70</v>
      </c>
    </row>
    <row r="550" spans="11:13" x14ac:dyDescent="0.35">
      <c r="K550">
        <v>37</v>
      </c>
      <c r="L550" s="9" t="s">
        <v>69</v>
      </c>
      <c r="M550" s="11" t="s">
        <v>70</v>
      </c>
    </row>
    <row r="551" spans="11:13" x14ac:dyDescent="0.35">
      <c r="K551">
        <v>37</v>
      </c>
      <c r="L551" s="9" t="s">
        <v>69</v>
      </c>
      <c r="M551" s="11" t="s">
        <v>70</v>
      </c>
    </row>
    <row r="552" spans="11:13" x14ac:dyDescent="0.35">
      <c r="K552">
        <v>37</v>
      </c>
      <c r="L552" s="9" t="s">
        <v>69</v>
      </c>
      <c r="M552" s="11" t="s">
        <v>70</v>
      </c>
    </row>
    <row r="553" spans="11:13" x14ac:dyDescent="0.35">
      <c r="K553">
        <v>37</v>
      </c>
      <c r="L553" s="9" t="s">
        <v>69</v>
      </c>
      <c r="M553" s="11" t="s">
        <v>70</v>
      </c>
    </row>
    <row r="554" spans="11:13" x14ac:dyDescent="0.35">
      <c r="K554">
        <v>37</v>
      </c>
      <c r="L554" s="9" t="s">
        <v>69</v>
      </c>
      <c r="M554" s="11" t="s">
        <v>70</v>
      </c>
    </row>
    <row r="555" spans="11:13" x14ac:dyDescent="0.35">
      <c r="K555">
        <v>37</v>
      </c>
      <c r="L555" s="9" t="s">
        <v>69</v>
      </c>
      <c r="M555" s="11" t="s">
        <v>70</v>
      </c>
    </row>
    <row r="556" spans="11:13" x14ac:dyDescent="0.35">
      <c r="K556">
        <v>37</v>
      </c>
      <c r="L556" s="9" t="s">
        <v>69</v>
      </c>
      <c r="M556" s="11" t="s">
        <v>70</v>
      </c>
    </row>
    <row r="557" spans="11:13" x14ac:dyDescent="0.35">
      <c r="K557">
        <v>37</v>
      </c>
      <c r="L557" s="9" t="s">
        <v>69</v>
      </c>
      <c r="M557" s="11" t="s">
        <v>70</v>
      </c>
    </row>
    <row r="558" spans="11:13" x14ac:dyDescent="0.35">
      <c r="K558">
        <v>37</v>
      </c>
      <c r="L558" s="9" t="s">
        <v>69</v>
      </c>
      <c r="M558" s="11" t="s">
        <v>70</v>
      </c>
    </row>
    <row r="559" spans="11:13" x14ac:dyDescent="0.35">
      <c r="K559">
        <v>37</v>
      </c>
      <c r="L559" s="9" t="s">
        <v>69</v>
      </c>
      <c r="M559" s="11" t="s">
        <v>70</v>
      </c>
    </row>
    <row r="560" spans="11:13" x14ac:dyDescent="0.35">
      <c r="K560">
        <v>37</v>
      </c>
      <c r="L560" s="9" t="s">
        <v>69</v>
      </c>
      <c r="M560" s="11" t="s">
        <v>70</v>
      </c>
    </row>
    <row r="561" spans="11:13" x14ac:dyDescent="0.35">
      <c r="K561">
        <v>37</v>
      </c>
      <c r="L561" s="9" t="s">
        <v>69</v>
      </c>
      <c r="M561" s="11" t="s">
        <v>70</v>
      </c>
    </row>
    <row r="562" spans="11:13" x14ac:dyDescent="0.35">
      <c r="K562">
        <v>37</v>
      </c>
      <c r="L562" s="9" t="s">
        <v>69</v>
      </c>
      <c r="M562" s="11" t="s">
        <v>70</v>
      </c>
    </row>
    <row r="563" spans="11:13" x14ac:dyDescent="0.35">
      <c r="K563">
        <v>16</v>
      </c>
      <c r="L563" s="9" t="s">
        <v>88</v>
      </c>
      <c r="M563" s="11" t="s">
        <v>89</v>
      </c>
    </row>
    <row r="564" spans="11:13" x14ac:dyDescent="0.35">
      <c r="K564">
        <v>16</v>
      </c>
      <c r="L564" s="9" t="s">
        <v>88</v>
      </c>
      <c r="M564" s="11" t="s">
        <v>89</v>
      </c>
    </row>
    <row r="565" spans="11:13" x14ac:dyDescent="0.35">
      <c r="K565">
        <v>16</v>
      </c>
      <c r="L565" s="9" t="s">
        <v>88</v>
      </c>
      <c r="M565" s="11" t="s">
        <v>89</v>
      </c>
    </row>
    <row r="566" spans="11:13" x14ac:dyDescent="0.35">
      <c r="K566">
        <v>16</v>
      </c>
      <c r="L566" s="9" t="s">
        <v>88</v>
      </c>
      <c r="M566" s="11" t="s">
        <v>89</v>
      </c>
    </row>
    <row r="567" spans="11:13" x14ac:dyDescent="0.35">
      <c r="K567">
        <v>16</v>
      </c>
      <c r="L567" s="9" t="s">
        <v>88</v>
      </c>
      <c r="M567" s="11" t="s">
        <v>89</v>
      </c>
    </row>
    <row r="568" spans="11:13" x14ac:dyDescent="0.35">
      <c r="K568">
        <v>16</v>
      </c>
      <c r="L568" s="9" t="s">
        <v>88</v>
      </c>
      <c r="M568" s="11" t="s">
        <v>89</v>
      </c>
    </row>
    <row r="569" spans="11:13" x14ac:dyDescent="0.35">
      <c r="K569">
        <v>16</v>
      </c>
      <c r="L569" s="9" t="s">
        <v>88</v>
      </c>
      <c r="M569" s="11" t="s">
        <v>89</v>
      </c>
    </row>
    <row r="570" spans="11:13" x14ac:dyDescent="0.35">
      <c r="K570">
        <v>16</v>
      </c>
      <c r="L570" s="9" t="s">
        <v>88</v>
      </c>
      <c r="M570" s="11" t="s">
        <v>89</v>
      </c>
    </row>
    <row r="571" spans="11:13" x14ac:dyDescent="0.35">
      <c r="K571">
        <v>16</v>
      </c>
      <c r="L571" s="9" t="s">
        <v>88</v>
      </c>
      <c r="M571" s="11" t="s">
        <v>89</v>
      </c>
    </row>
    <row r="572" spans="11:13" x14ac:dyDescent="0.35">
      <c r="K572">
        <v>16</v>
      </c>
      <c r="L572" s="9" t="s">
        <v>88</v>
      </c>
      <c r="M572" s="11" t="s">
        <v>89</v>
      </c>
    </row>
    <row r="573" spans="11:13" x14ac:dyDescent="0.35">
      <c r="K573">
        <v>16</v>
      </c>
      <c r="L573" s="9" t="s">
        <v>88</v>
      </c>
      <c r="M573" s="11" t="s">
        <v>89</v>
      </c>
    </row>
    <row r="574" spans="11:13" x14ac:dyDescent="0.35">
      <c r="K574">
        <v>16</v>
      </c>
      <c r="L574" s="9" t="s">
        <v>88</v>
      </c>
      <c r="M574" s="11" t="s">
        <v>89</v>
      </c>
    </row>
    <row r="575" spans="11:13" x14ac:dyDescent="0.35">
      <c r="K575">
        <v>16</v>
      </c>
      <c r="L575" s="9" t="s">
        <v>88</v>
      </c>
      <c r="M575" s="11" t="s">
        <v>89</v>
      </c>
    </row>
    <row r="576" spans="11:13" x14ac:dyDescent="0.35">
      <c r="K576">
        <v>16</v>
      </c>
      <c r="L576" s="9" t="s">
        <v>88</v>
      </c>
      <c r="M576" s="11" t="s">
        <v>89</v>
      </c>
    </row>
    <row r="577" spans="11:13" x14ac:dyDescent="0.35">
      <c r="K577">
        <v>16</v>
      </c>
      <c r="L577" s="9" t="s">
        <v>88</v>
      </c>
      <c r="M577" s="11" t="s">
        <v>89</v>
      </c>
    </row>
    <row r="578" spans="11:13" x14ac:dyDescent="0.35">
      <c r="K578">
        <v>16</v>
      </c>
      <c r="L578" s="9" t="s">
        <v>88</v>
      </c>
      <c r="M578" s="11" t="s">
        <v>89</v>
      </c>
    </row>
    <row r="579" spans="11:13" x14ac:dyDescent="0.35">
      <c r="K579">
        <v>15</v>
      </c>
      <c r="L579" s="9" t="s">
        <v>86</v>
      </c>
      <c r="M579" s="11" t="s">
        <v>87</v>
      </c>
    </row>
    <row r="580" spans="11:13" x14ac:dyDescent="0.35">
      <c r="K580">
        <v>15</v>
      </c>
      <c r="L580" s="9" t="s">
        <v>86</v>
      </c>
      <c r="M580" s="11" t="s">
        <v>87</v>
      </c>
    </row>
    <row r="581" spans="11:13" x14ac:dyDescent="0.35">
      <c r="K581">
        <v>15</v>
      </c>
      <c r="L581" s="9" t="s">
        <v>86</v>
      </c>
      <c r="M581" s="11" t="s">
        <v>87</v>
      </c>
    </row>
    <row r="582" spans="11:13" x14ac:dyDescent="0.35">
      <c r="K582">
        <v>15</v>
      </c>
      <c r="L582" s="9" t="s">
        <v>86</v>
      </c>
      <c r="M582" s="11" t="s">
        <v>87</v>
      </c>
    </row>
    <row r="583" spans="11:13" x14ac:dyDescent="0.35">
      <c r="K583">
        <v>15</v>
      </c>
      <c r="L583" s="9" t="s">
        <v>86</v>
      </c>
      <c r="M583" s="11" t="s">
        <v>87</v>
      </c>
    </row>
    <row r="584" spans="11:13" x14ac:dyDescent="0.35">
      <c r="K584">
        <v>15</v>
      </c>
      <c r="L584" s="9" t="s">
        <v>86</v>
      </c>
      <c r="M584" s="11" t="s">
        <v>87</v>
      </c>
    </row>
    <row r="585" spans="11:13" x14ac:dyDescent="0.35">
      <c r="K585">
        <v>15</v>
      </c>
      <c r="L585" s="9" t="s">
        <v>86</v>
      </c>
      <c r="M585" s="11" t="s">
        <v>87</v>
      </c>
    </row>
    <row r="586" spans="11:13" x14ac:dyDescent="0.35">
      <c r="K586">
        <v>15</v>
      </c>
      <c r="L586" s="9" t="s">
        <v>86</v>
      </c>
      <c r="M586" s="11" t="s">
        <v>87</v>
      </c>
    </row>
    <row r="587" spans="11:13" x14ac:dyDescent="0.35">
      <c r="K587">
        <v>15</v>
      </c>
      <c r="L587" s="9" t="s">
        <v>86</v>
      </c>
      <c r="M587" s="11" t="s">
        <v>87</v>
      </c>
    </row>
    <row r="588" spans="11:13" x14ac:dyDescent="0.35">
      <c r="K588">
        <v>15</v>
      </c>
      <c r="L588" s="9" t="s">
        <v>86</v>
      </c>
      <c r="M588" s="11" t="s">
        <v>87</v>
      </c>
    </row>
    <row r="589" spans="11:13" x14ac:dyDescent="0.35">
      <c r="K589">
        <v>15</v>
      </c>
      <c r="L589" s="9" t="s">
        <v>86</v>
      </c>
      <c r="M589" s="11" t="s">
        <v>87</v>
      </c>
    </row>
    <row r="590" spans="11:13" x14ac:dyDescent="0.35">
      <c r="K590">
        <v>15</v>
      </c>
      <c r="L590" s="9" t="s">
        <v>86</v>
      </c>
      <c r="M590" s="11" t="s">
        <v>87</v>
      </c>
    </row>
    <row r="591" spans="11:13" x14ac:dyDescent="0.35">
      <c r="K591">
        <v>15</v>
      </c>
      <c r="L591" s="9" t="s">
        <v>86</v>
      </c>
      <c r="M591" s="11" t="s">
        <v>87</v>
      </c>
    </row>
    <row r="592" spans="11:13" x14ac:dyDescent="0.35">
      <c r="K592">
        <v>15</v>
      </c>
      <c r="L592" s="9" t="s">
        <v>86</v>
      </c>
      <c r="M592" s="11" t="s">
        <v>87</v>
      </c>
    </row>
    <row r="593" spans="11:13" x14ac:dyDescent="0.35">
      <c r="K593">
        <v>15</v>
      </c>
      <c r="L593" s="9" t="s">
        <v>86</v>
      </c>
      <c r="M593" s="11" t="s">
        <v>87</v>
      </c>
    </row>
    <row r="594" spans="11:13" x14ac:dyDescent="0.35">
      <c r="K594">
        <v>15</v>
      </c>
      <c r="L594" s="9" t="s">
        <v>86</v>
      </c>
      <c r="M594" s="11" t="s">
        <v>87</v>
      </c>
    </row>
  </sheetData>
  <autoFilter ref="I1:K594" xr:uid="{0F7C2B0F-FBF0-4F28-995A-011D1954D406}">
    <sortState xmlns:xlrd2="http://schemas.microsoft.com/office/spreadsheetml/2017/richdata2" ref="I2:K594">
      <sortCondition ref="I1:I594"/>
    </sortState>
  </autoFilter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C03F-2B92-4F02-A0FC-4BA544042851}">
  <dimension ref="A1:AR611"/>
  <sheetViews>
    <sheetView zoomScale="82" zoomScaleNormal="82" workbookViewId="0">
      <pane ySplit="1" topLeftCell="A32" activePane="bottomLeft" state="frozen"/>
      <selection pane="bottomLeft" sqref="A1:XFD1048576"/>
    </sheetView>
  </sheetViews>
  <sheetFormatPr defaultRowHeight="14.5" x14ac:dyDescent="0.35"/>
  <cols>
    <col min="1" max="1" width="19.1796875" customWidth="1"/>
    <col min="2" max="3" width="31.1796875" customWidth="1"/>
    <col min="4" max="4" width="8.7265625" customWidth="1"/>
    <col min="5" max="6" width="57.08984375" customWidth="1"/>
    <col min="7" max="7" width="32.36328125" customWidth="1"/>
    <col min="8" max="8" width="8.7265625" customWidth="1"/>
    <col min="9" max="9" width="29.54296875" customWidth="1"/>
    <col min="11" max="11" width="30.6328125" customWidth="1"/>
    <col min="34" max="34" width="31" customWidth="1"/>
  </cols>
  <sheetData>
    <row r="1" spans="1:44" ht="70" x14ac:dyDescent="0.35">
      <c r="A1" s="2" t="s">
        <v>0</v>
      </c>
      <c r="B1" s="2" t="s">
        <v>45</v>
      </c>
      <c r="C1" s="2" t="s">
        <v>165</v>
      </c>
      <c r="D1" s="2"/>
      <c r="E1" s="2" t="s">
        <v>46</v>
      </c>
      <c r="F1" s="2" t="s">
        <v>46</v>
      </c>
      <c r="G1" s="3" t="s">
        <v>2</v>
      </c>
      <c r="H1" s="14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4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AD1" t="s">
        <v>0</v>
      </c>
      <c r="AE1" t="s">
        <v>45</v>
      </c>
      <c r="AF1" t="s">
        <v>118</v>
      </c>
      <c r="AG1" t="s">
        <v>137</v>
      </c>
      <c r="AI1" t="s">
        <v>139</v>
      </c>
      <c r="AJ1" t="s">
        <v>138</v>
      </c>
      <c r="AK1" t="s">
        <v>2</v>
      </c>
      <c r="AL1" t="s">
        <v>3</v>
      </c>
      <c r="AM1" t="s">
        <v>44</v>
      </c>
      <c r="AO1" t="s">
        <v>1</v>
      </c>
      <c r="AP1" t="s">
        <v>140</v>
      </c>
      <c r="AQ1" t="s">
        <v>4</v>
      </c>
      <c r="AR1" t="s">
        <v>5</v>
      </c>
    </row>
    <row r="2" spans="1:44" x14ac:dyDescent="0.35">
      <c r="A2" s="20" t="s">
        <v>6</v>
      </c>
      <c r="B2" t="s">
        <v>105</v>
      </c>
      <c r="C2" t="str">
        <f t="shared" ref="C2:C66" si="0">A2 &amp; "|" &amp; B2</f>
        <v>Benin|HCD Gender Index - Under-5 stunting rate</v>
      </c>
      <c r="D2" s="20" t="s">
        <v>6</v>
      </c>
      <c r="E2" s="59" t="str">
        <f>IFERROR(INDEX(Sheet7!D:D, MATCH(B2,Sheet7!B:B, 0)), "Non trouvé")</f>
        <v>% of children under 5</v>
      </c>
      <c r="F2" t="str">
        <f>IFERROR(INDEX(Sheet7!D:D, MATCH(C2,Sheet7!C:C, 0)), "Non trouvé")</f>
        <v>% of children under 5</v>
      </c>
      <c r="G2">
        <v>1.2061855670103092</v>
      </c>
      <c r="H2" cm="1">
        <f t="array" ref="H2">IF(AND(B2&lt;&gt;"", I2&lt;&gt;""), 1 + SUMPRODUCT((B$2:B$237=B2) * (I$2:I$237&gt;I2) * (A$2:A$237&lt;&gt;"ECOWAS")), "")</f>
        <v>6</v>
      </c>
      <c r="I2">
        <v>1.2061855670103092</v>
      </c>
      <c r="N2" s="59"/>
      <c r="O2">
        <v>1.2061855670103092</v>
      </c>
      <c r="P2">
        <v>1.2061855670103092</v>
      </c>
      <c r="AD2" t="s">
        <v>6</v>
      </c>
      <c r="AE2" t="s">
        <v>22</v>
      </c>
      <c r="AF2">
        <v>1</v>
      </c>
      <c r="AG2" t="s">
        <v>58</v>
      </c>
      <c r="AH2" t="str">
        <f>AD2 &amp; "|" &amp; AG2</f>
        <v>Benin|HCD Index - Integrated index</v>
      </c>
      <c r="AI2">
        <v>1</v>
      </c>
      <c r="AJ2" t="s">
        <v>59</v>
      </c>
      <c r="AK2">
        <v>0.20934600847685139</v>
      </c>
      <c r="AL2">
        <v>0.22</v>
      </c>
      <c r="AM2">
        <v>3.2777930486597079E-2</v>
      </c>
      <c r="AO2">
        <v>0.25277793048659708</v>
      </c>
      <c r="AP2">
        <v>8</v>
      </c>
      <c r="AQ2">
        <v>0.27827236771498848</v>
      </c>
      <c r="AR2">
        <v>0.42468218439172339</v>
      </c>
    </row>
    <row r="3" spans="1:44" ht="25" x14ac:dyDescent="0.35">
      <c r="A3" s="21" t="s">
        <v>7</v>
      </c>
      <c r="B3" t="s">
        <v>105</v>
      </c>
      <c r="C3" t="str">
        <f t="shared" si="0"/>
        <v>Burkina Faso|HCD Gender Index - Under-5 stunting rate</v>
      </c>
      <c r="D3" s="21" t="s">
        <v>7</v>
      </c>
      <c r="E3" s="59" t="str">
        <f>IFERROR(INDEX(Sheet7!D:D, MATCH(B3,Sheet7!B:B, 0)), "Non trouvé")</f>
        <v>% of children under 5</v>
      </c>
      <c r="F3" t="str">
        <f>IFERROR(INDEX(Sheet7!D:D, MATCH(C3,Sheet7!C:C, 0)), "Non trouvé")</f>
        <v>% of children under 6</v>
      </c>
      <c r="G3">
        <v>1.2590909090909099</v>
      </c>
      <c r="H3" cm="1">
        <f t="array" ref="H3">IF(AND(B3&lt;&gt;"", I3&lt;&gt;""), 1 + SUMPRODUCT((B$2:B$237=B3) * (I$2:I$237&gt;I3) * (A$2:A$237&lt;&gt;"ECOWAS")), "")</f>
        <v>3</v>
      </c>
      <c r="I3">
        <v>1.2777777777777777</v>
      </c>
      <c r="N3" s="59"/>
      <c r="O3">
        <v>1.2590909090909099</v>
      </c>
      <c r="P3">
        <v>1.2777777777777777</v>
      </c>
      <c r="AD3" t="s">
        <v>7</v>
      </c>
      <c r="AE3" t="s">
        <v>22</v>
      </c>
      <c r="AF3">
        <v>1</v>
      </c>
      <c r="AG3" t="s">
        <v>58</v>
      </c>
      <c r="AH3" t="str">
        <f t="shared" ref="AH3:AH66" si="1">AD3 &amp; "|" &amp; AG3</f>
        <v>Burkina Faso|HCD Index - Integrated index</v>
      </c>
      <c r="AI3">
        <v>1</v>
      </c>
      <c r="AJ3" t="s">
        <v>59</v>
      </c>
      <c r="AK3">
        <v>0.25057049134246312</v>
      </c>
      <c r="AL3">
        <v>0.27</v>
      </c>
      <c r="AM3">
        <v>1.6332132653276765E-2</v>
      </c>
      <c r="AO3">
        <v>0.28633213265327678</v>
      </c>
      <c r="AP3">
        <v>6</v>
      </c>
      <c r="AQ3">
        <v>0.31839161701328422</v>
      </c>
      <c r="AR3">
        <v>0.46131319468771759</v>
      </c>
    </row>
    <row r="4" spans="1:44" ht="25" x14ac:dyDescent="0.35">
      <c r="A4" s="21" t="s">
        <v>8</v>
      </c>
      <c r="B4" t="s">
        <v>105</v>
      </c>
      <c r="C4" t="str">
        <f>A2 &amp; "|" &amp; B2</f>
        <v>Benin|HCD Gender Index - Under-5 stunting rate</v>
      </c>
      <c r="D4" s="21" t="s">
        <v>8</v>
      </c>
      <c r="E4" s="59" t="str">
        <f>IFERROR(INDEX(Sheet7!D:D, MATCH(B4,Sheet7!B:B, 0)), "Non trouvé")</f>
        <v>% of children under 5</v>
      </c>
      <c r="F4" t="str">
        <f>IFERROR(INDEX(Sheet7!D:D, MATCH(C4,Sheet7!C:C, 0)), "Non trouvé")</f>
        <v>% of children under 5</v>
      </c>
      <c r="H4" cm="1">
        <f t="array" ref="H4">IF(AND(B4&lt;&gt;"", I4&lt;&gt;""), 1 + SUMPRODUCT((B$2:B$237=B4) * (I$2:I$237&gt;I4) * (A$2:A$237&lt;&gt;"ECOWAS")), "")</f>
        <v>13</v>
      </c>
      <c r="I4">
        <v>1.0752212389380531</v>
      </c>
      <c r="N4" s="59"/>
      <c r="P4">
        <v>1.0752212389380531</v>
      </c>
      <c r="AD4" t="s">
        <v>8</v>
      </c>
      <c r="AE4" t="s">
        <v>22</v>
      </c>
      <c r="AF4">
        <v>1</v>
      </c>
      <c r="AG4" t="s">
        <v>58</v>
      </c>
      <c r="AH4" t="str">
        <f t="shared" si="1"/>
        <v>Cabo Verde|HCD Index - Integrated index</v>
      </c>
      <c r="AI4">
        <v>1</v>
      </c>
      <c r="AJ4" t="s">
        <v>59</v>
      </c>
      <c r="AK4">
        <v>0.46185970345999128</v>
      </c>
      <c r="AL4">
        <v>0.46</v>
      </c>
      <c r="AM4">
        <v>1.6743013656271788E-2</v>
      </c>
      <c r="AO4">
        <v>0.47674301365627181</v>
      </c>
      <c r="AP4">
        <v>1</v>
      </c>
      <c r="AQ4">
        <v>0.5377744588661818</v>
      </c>
      <c r="AR4">
        <v>0.73102428317753931</v>
      </c>
    </row>
    <row r="5" spans="1:44" ht="25" x14ac:dyDescent="0.35">
      <c r="A5" s="20" t="s">
        <v>9</v>
      </c>
      <c r="B5" t="s">
        <v>105</v>
      </c>
      <c r="C5" t="str">
        <f t="shared" si="0"/>
        <v>Cote d'Ivoire|HCD Gender Index - Under-5 stunting rate</v>
      </c>
      <c r="D5" s="20" t="s">
        <v>9</v>
      </c>
      <c r="E5" s="59" t="str">
        <f>IFERROR(INDEX(Sheet7!D:D, MATCH(B5,Sheet7!B:B, 0)), "Non trouvé")</f>
        <v>% of children under 5</v>
      </c>
      <c r="F5" t="str">
        <f>IFERROR(INDEX(Sheet7!D:D, MATCH(C5,Sheet7!C:C, 0)), "Non trouvé")</f>
        <v>% of children under 8</v>
      </c>
      <c r="H5" cm="1">
        <f t="array" ref="H5">IF(AND(B5&lt;&gt;"", I5&lt;&gt;""), 1 + SUMPRODUCT((B$2:B$237=B5) * (I$2:I$237&gt;I5) * (A$2:A$237&lt;&gt;"ECOWAS")), "")</f>
        <v>13</v>
      </c>
      <c r="I5">
        <v>1.0752212389380531</v>
      </c>
      <c r="N5" s="59"/>
      <c r="P5">
        <v>1.0752212389380531</v>
      </c>
      <c r="AD5" t="s">
        <v>9</v>
      </c>
      <c r="AE5" t="s">
        <v>22</v>
      </c>
      <c r="AF5">
        <v>1</v>
      </c>
      <c r="AG5" t="s">
        <v>58</v>
      </c>
      <c r="AH5" t="str">
        <f t="shared" si="1"/>
        <v>Cote d'Ivoire|HCD Index - Integrated index</v>
      </c>
      <c r="AI5">
        <v>1</v>
      </c>
      <c r="AJ5" t="s">
        <v>59</v>
      </c>
      <c r="AK5">
        <v>0.22795299320236301</v>
      </c>
      <c r="AL5">
        <v>0.26</v>
      </c>
      <c r="AM5">
        <v>3.7379452673549973E-2</v>
      </c>
      <c r="AO5">
        <v>0.29737945267354998</v>
      </c>
      <c r="AP5">
        <v>5</v>
      </c>
      <c r="AQ5">
        <v>0.29733398919799942</v>
      </c>
      <c r="AR5">
        <v>0.46244448076846018</v>
      </c>
    </row>
    <row r="6" spans="1:44" ht="25" x14ac:dyDescent="0.35">
      <c r="A6" s="20" t="s">
        <v>19</v>
      </c>
      <c r="B6" t="s">
        <v>105</v>
      </c>
      <c r="C6" t="str">
        <f t="shared" si="0"/>
        <v>Gambia, The|HCD Gender Index - Under-5 stunting rate</v>
      </c>
      <c r="D6" s="20" t="s">
        <v>19</v>
      </c>
      <c r="E6" s="59" t="str">
        <f>IFERROR(INDEX(Sheet7!D:D, MATCH(B6,Sheet7!B:B, 0)), "Non trouvé")</f>
        <v>% of children under 5</v>
      </c>
      <c r="F6" t="str">
        <f>IFERROR(INDEX(Sheet7!D:D, MATCH(C6,Sheet7!C:C, 0)), "Non trouvé")</f>
        <v>Non trouvé</v>
      </c>
      <c r="G6">
        <v>1.15079365079365</v>
      </c>
      <c r="H6" cm="1">
        <f t="array" ref="H6">IF(AND(B6&lt;&gt;"", I6&lt;&gt;""), 1 + SUMPRODUCT((B$2:B$237=B6) * (I$2:I$237&gt;I6) * (A$2:A$237&lt;&gt;"ECOWAS")), "")</f>
        <v>10</v>
      </c>
      <c r="I6">
        <v>1.128048780487805</v>
      </c>
      <c r="N6" s="59"/>
      <c r="O6">
        <v>1.15079365079365</v>
      </c>
      <c r="P6">
        <v>1.128048780487805</v>
      </c>
      <c r="AD6" t="s">
        <v>10</v>
      </c>
      <c r="AE6" t="s">
        <v>22</v>
      </c>
      <c r="AF6">
        <v>1</v>
      </c>
      <c r="AG6" t="s">
        <v>58</v>
      </c>
      <c r="AH6" t="str">
        <f t="shared" si="1"/>
        <v>Ghana|HCD Index - Integrated index</v>
      </c>
      <c r="AI6">
        <v>1</v>
      </c>
      <c r="AJ6" t="s">
        <v>59</v>
      </c>
      <c r="AK6">
        <v>0.30593964678109359</v>
      </c>
      <c r="AL6">
        <v>0.34</v>
      </c>
      <c r="AM6">
        <v>1.8247761302413457E-2</v>
      </c>
      <c r="AO6">
        <v>0.35824776130241348</v>
      </c>
      <c r="AP6">
        <v>2</v>
      </c>
      <c r="AQ6">
        <v>0.38826246484671861</v>
      </c>
      <c r="AR6">
        <v>0.54152061834259457</v>
      </c>
    </row>
    <row r="7" spans="1:44" x14ac:dyDescent="0.35">
      <c r="A7" s="22" t="s">
        <v>10</v>
      </c>
      <c r="B7" t="s">
        <v>105</v>
      </c>
      <c r="C7" t="str">
        <f t="shared" si="0"/>
        <v>Ghana|HCD Gender Index - Under-5 stunting rate</v>
      </c>
      <c r="D7" s="22" t="s">
        <v>10</v>
      </c>
      <c r="E7" s="59" t="str">
        <f>IFERROR(INDEX(Sheet7!D:D, MATCH(B7,Sheet7!B:B, 0)), "Non trouvé")</f>
        <v>% of children under 5</v>
      </c>
      <c r="F7" t="str">
        <f>IFERROR(INDEX(Sheet7!D:D, MATCH(C7,Sheet7!C:C, 0)), "Non trouvé")</f>
        <v>% of children under 9</v>
      </c>
      <c r="H7" t="str" cm="1">
        <f t="array" ref="H7">IF(AND(B7&lt;&gt;"", I7&lt;&gt;""), 1 + SUMPRODUCT((B$2:B$237=B7) * (I$2:I$237&gt;I7) * (A$2:A$237&lt;&gt;"ECOWAS")), "")</f>
        <v/>
      </c>
      <c r="N7" s="59"/>
      <c r="AD7" t="s">
        <v>11</v>
      </c>
      <c r="AE7" t="s">
        <v>22</v>
      </c>
      <c r="AF7">
        <v>1</v>
      </c>
      <c r="AG7" t="s">
        <v>58</v>
      </c>
      <c r="AH7" t="str">
        <f t="shared" si="1"/>
        <v>Guinea|HCD Index - Integrated index</v>
      </c>
      <c r="AI7">
        <v>1</v>
      </c>
      <c r="AJ7" t="s">
        <v>59</v>
      </c>
      <c r="AK7">
        <v>0.15522694245132751</v>
      </c>
      <c r="AL7">
        <v>0.18</v>
      </c>
      <c r="AM7">
        <v>3.4063337163384499E-2</v>
      </c>
      <c r="AO7">
        <v>0.21406333716338449</v>
      </c>
      <c r="AP7">
        <v>11</v>
      </c>
      <c r="AQ7">
        <v>0.20823550845946481</v>
      </c>
      <c r="AR7">
        <v>0.37696566497976408</v>
      </c>
    </row>
    <row r="8" spans="1:44" x14ac:dyDescent="0.35">
      <c r="A8" s="20" t="s">
        <v>11</v>
      </c>
      <c r="B8" t="s">
        <v>105</v>
      </c>
      <c r="C8" t="str">
        <f t="shared" si="0"/>
        <v>Guinea|HCD Gender Index - Under-5 stunting rate</v>
      </c>
      <c r="D8" s="20" t="s">
        <v>11</v>
      </c>
      <c r="E8" s="59" t="str">
        <f>IFERROR(INDEX(Sheet7!D:D, MATCH(B8,Sheet7!B:B, 0)), "Non trouvé")</f>
        <v>% of children under 5</v>
      </c>
      <c r="F8" t="str">
        <f>IFERROR(INDEX(Sheet7!D:D, MATCH(C8,Sheet7!C:C, 0)), "Non trouvé")</f>
        <v>% of children under 10</v>
      </c>
      <c r="G8">
        <v>1.26119402985075</v>
      </c>
      <c r="H8" cm="1">
        <f t="array" ref="H8">IF(AND(B8&lt;&gt;"", I8&lt;&gt;""), 1 + SUMPRODUCT((B$2:B$237=B8) * (I$2:I$237&gt;I8) * (A$2:A$237&lt;&gt;"ECOWAS")), "")</f>
        <v>4</v>
      </c>
      <c r="I8">
        <v>1.261194029850746</v>
      </c>
      <c r="N8" s="59"/>
      <c r="O8">
        <v>1.26119402985075</v>
      </c>
      <c r="P8">
        <v>1.261194029850746</v>
      </c>
      <c r="AD8" t="s">
        <v>12</v>
      </c>
      <c r="AE8" t="s">
        <v>22</v>
      </c>
      <c r="AF8">
        <v>1</v>
      </c>
      <c r="AG8" t="s">
        <v>58</v>
      </c>
      <c r="AH8" t="str">
        <f t="shared" si="1"/>
        <v>Guinea-Bissau|HCD Index - Integrated index</v>
      </c>
      <c r="AI8">
        <v>1</v>
      </c>
      <c r="AJ8" t="s">
        <v>59</v>
      </c>
      <c r="AK8">
        <v>0.13373598321587879</v>
      </c>
      <c r="AL8">
        <v>0.17</v>
      </c>
      <c r="AM8">
        <v>0.1139865758708539</v>
      </c>
      <c r="AO8">
        <v>0.28398657587085391</v>
      </c>
      <c r="AP8">
        <v>7</v>
      </c>
      <c r="AQ8">
        <v>0.17988034743847289</v>
      </c>
      <c r="AR8">
        <v>0.32353631234019381</v>
      </c>
    </row>
    <row r="9" spans="1:44" ht="25" x14ac:dyDescent="0.35">
      <c r="A9" s="20" t="s">
        <v>12</v>
      </c>
      <c r="B9" t="s">
        <v>105</v>
      </c>
      <c r="C9" t="str">
        <f t="shared" si="0"/>
        <v>Guinea-Bissau|HCD Gender Index - Under-5 stunting rate</v>
      </c>
      <c r="D9" s="20" t="s">
        <v>12</v>
      </c>
      <c r="E9" s="59" t="str">
        <f>IFERROR(INDEX(Sheet7!D:D, MATCH(B9,Sheet7!B:B, 0)), "Non trouvé")</f>
        <v>% of children under 5</v>
      </c>
      <c r="F9" t="str">
        <f>IFERROR(INDEX(Sheet7!D:D, MATCH(C9,Sheet7!C:C, 0)), "Non trouvé")</f>
        <v>Non trouvé</v>
      </c>
      <c r="H9" cm="1">
        <f t="array" ref="H9">IF(AND(B9&lt;&gt;"", I9&lt;&gt;""), 1 + SUMPRODUCT((B$2:B$237=B9) * (I$2:I$237&gt;I9) * (A$2:A$237&lt;&gt;"ECOWAS")), "")</f>
        <v>7</v>
      </c>
      <c r="I9">
        <v>1.16015625</v>
      </c>
      <c r="N9" s="59"/>
      <c r="P9">
        <v>1.16015625</v>
      </c>
      <c r="AD9" t="s">
        <v>13</v>
      </c>
      <c r="AE9" t="s">
        <v>22</v>
      </c>
      <c r="AF9">
        <v>1</v>
      </c>
      <c r="AG9" t="s">
        <v>58</v>
      </c>
      <c r="AH9" t="str">
        <f t="shared" si="1"/>
        <v>Liberia|HCD Index - Integrated index</v>
      </c>
      <c r="AI9">
        <v>1</v>
      </c>
      <c r="AJ9" t="s">
        <v>59</v>
      </c>
      <c r="AK9">
        <v>0.18959415983425359</v>
      </c>
      <c r="AL9">
        <v>0.19</v>
      </c>
      <c r="AM9">
        <v>1.1090372839921592E-2</v>
      </c>
      <c r="AO9">
        <v>0.20109037283992159</v>
      </c>
      <c r="AP9">
        <v>13</v>
      </c>
      <c r="AQ9">
        <v>0.242020230260798</v>
      </c>
      <c r="AR9">
        <v>0.39936145686426228</v>
      </c>
    </row>
    <row r="10" spans="1:44" x14ac:dyDescent="0.35">
      <c r="A10" s="20" t="s">
        <v>13</v>
      </c>
      <c r="B10" t="s">
        <v>105</v>
      </c>
      <c r="C10" t="str">
        <f t="shared" si="0"/>
        <v>Liberia|HCD Gender Index - Under-5 stunting rate</v>
      </c>
      <c r="D10" s="20" t="s">
        <v>13</v>
      </c>
      <c r="E10" s="59" t="str">
        <f>IFERROR(INDEX(Sheet7!D:D, MATCH(B10,Sheet7!B:B, 0)), "Non trouvé")</f>
        <v>% of children under 5</v>
      </c>
      <c r="F10" t="str">
        <f>IFERROR(INDEX(Sheet7!D:D, MATCH(C10,Sheet7!C:C, 0)), "Non trouvé")</f>
        <v>% of children under 12</v>
      </c>
      <c r="H10" cm="1">
        <f t="array" ref="H10">IF(AND(B10&lt;&gt;"", I10&lt;&gt;""), 1 + SUMPRODUCT((B$2:B$237=B10) * (I$2:I$237&gt;I10) * (A$2:A$237&lt;&gt;"ECOWAS")), "")</f>
        <v>9</v>
      </c>
      <c r="I10">
        <v>1.1397849462365592</v>
      </c>
      <c r="N10" s="59"/>
      <c r="P10">
        <v>1.1397849462365592</v>
      </c>
      <c r="AD10" t="s">
        <v>14</v>
      </c>
      <c r="AE10" t="s">
        <v>22</v>
      </c>
      <c r="AF10">
        <v>1</v>
      </c>
      <c r="AG10" t="s">
        <v>58</v>
      </c>
      <c r="AH10" t="str">
        <f t="shared" si="1"/>
        <v>Mali|HCD Index - Integrated index</v>
      </c>
      <c r="AI10">
        <v>1</v>
      </c>
      <c r="AJ10" t="s">
        <v>59</v>
      </c>
      <c r="AK10">
        <v>0.14152430193608179</v>
      </c>
      <c r="AL10">
        <v>0.17</v>
      </c>
      <c r="AM10">
        <v>4.2680495391665602E-2</v>
      </c>
      <c r="AO10">
        <v>0.21268049539166561</v>
      </c>
      <c r="AP10">
        <v>12</v>
      </c>
      <c r="AQ10">
        <v>0.2064224456915616</v>
      </c>
      <c r="AR10">
        <v>0.37375797629685342</v>
      </c>
    </row>
    <row r="11" spans="1:44" x14ac:dyDescent="0.35">
      <c r="A11" s="21" t="s">
        <v>14</v>
      </c>
      <c r="B11" t="s">
        <v>105</v>
      </c>
      <c r="C11" t="str">
        <f t="shared" si="0"/>
        <v>Mali|HCD Gender Index - Under-5 stunting rate</v>
      </c>
      <c r="D11" s="21" t="s">
        <v>14</v>
      </c>
      <c r="E11" s="59" t="str">
        <f>IFERROR(INDEX(Sheet7!D:D, MATCH(B11,Sheet7!B:B, 0)), "Non trouvé")</f>
        <v>% of children under 5</v>
      </c>
      <c r="F11" t="str">
        <f>IFERROR(INDEX(Sheet7!D:D, MATCH(C11,Sheet7!C:C, 0)), "Non trouvé")</f>
        <v>% of children under 13</v>
      </c>
      <c r="G11">
        <v>1.08949416342412</v>
      </c>
      <c r="H11" cm="1">
        <f t="array" ref="H11">IF(AND(B11&lt;&gt;"", I11&lt;&gt;""), 1 + SUMPRODUCT((B$2:B$237=B11) * (I$2:I$237&gt;I11) * (A$2:A$237&lt;&gt;"ECOWAS")), "")</f>
        <v>2</v>
      </c>
      <c r="I11">
        <v>1.3315508021390374</v>
      </c>
      <c r="N11" s="59"/>
      <c r="O11">
        <v>1.08949416342412</v>
      </c>
      <c r="P11">
        <v>1.3315508021390374</v>
      </c>
      <c r="AD11" t="s">
        <v>15</v>
      </c>
      <c r="AE11" t="s">
        <v>22</v>
      </c>
      <c r="AF11">
        <v>1</v>
      </c>
      <c r="AG11" t="s">
        <v>58</v>
      </c>
      <c r="AH11" t="str">
        <f t="shared" si="1"/>
        <v>Niger|HCD Index - Integrated index</v>
      </c>
      <c r="AI11">
        <v>1</v>
      </c>
      <c r="AJ11" t="s">
        <v>59</v>
      </c>
      <c r="AK11">
        <v>8.3817362594794553E-2</v>
      </c>
      <c r="AL11">
        <v>0.1</v>
      </c>
      <c r="AM11">
        <v>5.7036611842060381E-2</v>
      </c>
      <c r="AO11">
        <v>0.15703661184206039</v>
      </c>
      <c r="AP11">
        <v>15</v>
      </c>
      <c r="AQ11">
        <v>0.14720216728071439</v>
      </c>
      <c r="AR11">
        <v>0.2995297184109707</v>
      </c>
    </row>
    <row r="12" spans="1:44" x14ac:dyDescent="0.35">
      <c r="A12" s="21" t="s">
        <v>15</v>
      </c>
      <c r="B12" t="s">
        <v>105</v>
      </c>
      <c r="C12" t="str">
        <f t="shared" si="0"/>
        <v>Niger|HCD Gender Index - Under-5 stunting rate</v>
      </c>
      <c r="D12" s="21" t="s">
        <v>15</v>
      </c>
      <c r="E12" s="59" t="str">
        <f>IFERROR(INDEX(Sheet7!D:D, MATCH(B12,Sheet7!B:B, 0)), "Non trouvé")</f>
        <v>% of children under 5</v>
      </c>
      <c r="F12" t="str">
        <f>IFERROR(INDEX(Sheet7!D:D, MATCH(C12,Sheet7!C:C, 0)), "Non trouvé")</f>
        <v>% of children under 14</v>
      </c>
      <c r="G12">
        <v>1.08602150537634</v>
      </c>
      <c r="H12" cm="1">
        <f t="array" ref="H12">IF(AND(B12&lt;&gt;"", I12&lt;&gt;""), 1 + SUMPRODUCT((B$2:B$237=B12) * (I$2:I$237&gt;I12) * (A$2:A$237&lt;&gt;"ECOWAS")), "")</f>
        <v>12</v>
      </c>
      <c r="I12">
        <v>1.1199999999999999</v>
      </c>
      <c r="N12" s="59"/>
      <c r="O12">
        <v>1.08602150537634</v>
      </c>
      <c r="P12">
        <v>1.1199999999999999</v>
      </c>
      <c r="AD12" t="s">
        <v>16</v>
      </c>
      <c r="AE12" t="s">
        <v>22</v>
      </c>
      <c r="AF12">
        <v>1</v>
      </c>
      <c r="AG12" t="s">
        <v>58</v>
      </c>
      <c r="AH12" t="str">
        <f t="shared" si="1"/>
        <v>Nigeria|HCD Index - Integrated index</v>
      </c>
      <c r="AI12">
        <v>1</v>
      </c>
      <c r="AJ12" t="s">
        <v>59</v>
      </c>
      <c r="AK12">
        <v>0.19418637347478029</v>
      </c>
      <c r="AL12">
        <v>0.13</v>
      </c>
      <c r="AM12">
        <v>9.0005657250383397E-2</v>
      </c>
      <c r="AO12">
        <v>0.2200056572503834</v>
      </c>
      <c r="AP12">
        <v>10</v>
      </c>
      <c r="AQ12">
        <v>0.27195106869654428</v>
      </c>
      <c r="AR12">
        <v>0.48406392160115691</v>
      </c>
    </row>
    <row r="13" spans="1:44" x14ac:dyDescent="0.35">
      <c r="A13" s="20" t="s">
        <v>16</v>
      </c>
      <c r="B13" t="s">
        <v>105</v>
      </c>
      <c r="C13" t="str">
        <f t="shared" si="0"/>
        <v>Nigeria|HCD Gender Index - Under-5 stunting rate</v>
      </c>
      <c r="D13" s="20" t="s">
        <v>16</v>
      </c>
      <c r="E13" s="59" t="str">
        <f>IFERROR(INDEX(Sheet7!D:D, MATCH(B13,Sheet7!B:B, 0)), "Non trouvé")</f>
        <v>% of children under 5</v>
      </c>
      <c r="F13" t="str">
        <f>IFERROR(INDEX(Sheet7!D:D, MATCH(C13,Sheet7!C:C, 0)), "Non trouvé")</f>
        <v>% of children under 15</v>
      </c>
      <c r="G13">
        <v>1.1554252199413499</v>
      </c>
      <c r="H13" cm="1">
        <f t="array" ref="H13">IF(AND(B13&lt;&gt;"", I13&lt;&gt;""), 1 + SUMPRODUCT((B$2:B$237=B13) * (I$2:I$237&gt;I13) * (A$2:A$237&lt;&gt;"ECOWAS")), "")</f>
        <v>1</v>
      </c>
      <c r="I13">
        <v>1.3420074349442381</v>
      </c>
      <c r="N13" s="59"/>
      <c r="O13">
        <v>1.1554252199413499</v>
      </c>
      <c r="P13">
        <v>1.3420074349442381</v>
      </c>
      <c r="Y13" s="5"/>
      <c r="AD13" t="s">
        <v>17</v>
      </c>
      <c r="AE13" t="s">
        <v>22</v>
      </c>
      <c r="AF13">
        <v>1</v>
      </c>
      <c r="AG13" t="s">
        <v>58</v>
      </c>
      <c r="AH13" t="str">
        <f t="shared" si="1"/>
        <v>Senegal|HCD Index - Integrated index</v>
      </c>
      <c r="AI13">
        <v>1</v>
      </c>
      <c r="AJ13" t="s">
        <v>59</v>
      </c>
      <c r="AK13">
        <v>0.25193258136412838</v>
      </c>
      <c r="AL13">
        <v>0.3</v>
      </c>
      <c r="AM13">
        <v>3.3310395803872128E-2</v>
      </c>
      <c r="AO13">
        <v>0.33331039580387212</v>
      </c>
      <c r="AP13">
        <v>3</v>
      </c>
      <c r="AQ13">
        <v>0.31743958917228698</v>
      </c>
      <c r="AR13">
        <v>0.48990305705528198</v>
      </c>
    </row>
    <row r="14" spans="1:44" x14ac:dyDescent="0.35">
      <c r="A14" s="20" t="s">
        <v>141</v>
      </c>
      <c r="B14" t="s">
        <v>105</v>
      </c>
      <c r="C14" t="str">
        <f t="shared" si="0"/>
        <v>Senegal |HCD Gender Index - Under-5 stunting rate</v>
      </c>
      <c r="D14" s="20" t="s">
        <v>141</v>
      </c>
      <c r="E14" s="59" t="str">
        <f>IFERROR(INDEX(Sheet7!D:D, MATCH(B14,Sheet7!B:B, 0)), "Non trouvé")</f>
        <v>% of children under 5</v>
      </c>
      <c r="F14" t="str">
        <f>IFERROR(INDEX(Sheet7!D:D, MATCH(C14,Sheet7!C:C, 0)), "Non trouvé")</f>
        <v>Non trouvé</v>
      </c>
      <c r="G14">
        <v>1.3647798742138399</v>
      </c>
      <c r="H14" cm="1">
        <f t="array" ref="H14">IF(AND(B14&lt;&gt;"", I14&lt;&gt;""), 1 + SUMPRODUCT((B$2:B$237=B14) * (I$2:I$237&gt;I14) * (A$2:A$237&lt;&gt;"ECOWAS")), "")</f>
        <v>11</v>
      </c>
      <c r="I14">
        <v>1.1249999999999998</v>
      </c>
      <c r="N14" s="59"/>
      <c r="O14">
        <v>1.3647798742138399</v>
      </c>
      <c r="P14">
        <v>1.1249999999999998</v>
      </c>
      <c r="Y14" s="5"/>
      <c r="AD14" t="s">
        <v>18</v>
      </c>
      <c r="AE14" t="s">
        <v>22</v>
      </c>
      <c r="AF14">
        <v>1</v>
      </c>
      <c r="AG14" t="s">
        <v>58</v>
      </c>
      <c r="AH14" t="str">
        <f t="shared" si="1"/>
        <v>Sierra Leone|HCD Index - Integrated index</v>
      </c>
      <c r="AI14">
        <v>1</v>
      </c>
      <c r="AJ14" t="s">
        <v>59</v>
      </c>
      <c r="AK14">
        <v>0.18390580332008619</v>
      </c>
      <c r="AL14">
        <v>0.21</v>
      </c>
      <c r="AM14">
        <v>-2.5420213753568205E-2</v>
      </c>
      <c r="AO14">
        <v>0.18457978624643179</v>
      </c>
      <c r="AP14">
        <v>14</v>
      </c>
      <c r="AQ14">
        <v>0.2387804932855305</v>
      </c>
      <c r="AR14">
        <v>0.42214780023867882</v>
      </c>
    </row>
    <row r="15" spans="1:44" ht="25" x14ac:dyDescent="0.35">
      <c r="A15" s="21" t="s">
        <v>18</v>
      </c>
      <c r="B15" t="s">
        <v>105</v>
      </c>
      <c r="C15" t="str">
        <f t="shared" si="0"/>
        <v>Sierra Leone|HCD Gender Index - Under-5 stunting rate</v>
      </c>
      <c r="D15" s="21" t="s">
        <v>18</v>
      </c>
      <c r="E15" s="59" t="str">
        <f>IFERROR(INDEX(Sheet7!D:D, MATCH(B15,Sheet7!B:B, 0)), "Non trouvé")</f>
        <v>% of children under 5</v>
      </c>
      <c r="F15" t="str">
        <f>IFERROR(INDEX(Sheet7!D:D, MATCH(C15,Sheet7!C:C, 0)), "Non trouvé")</f>
        <v>% of children under 17</v>
      </c>
      <c r="H15" cm="1">
        <f t="array" ref="H15">IF(AND(B15&lt;&gt;"", I15&lt;&gt;""), 1 + SUMPRODUCT((B$2:B$237=B15) * (I$2:I$237&gt;I15) * (A$2:A$237&lt;&gt;"ECOWAS")), "")</f>
        <v>5</v>
      </c>
      <c r="I15">
        <v>1.2330508474576272</v>
      </c>
      <c r="N15" s="59"/>
      <c r="P15">
        <v>1.2330508474576272</v>
      </c>
      <c r="Y15" s="9"/>
      <c r="AD15" t="s">
        <v>19</v>
      </c>
      <c r="AE15" t="s">
        <v>22</v>
      </c>
      <c r="AF15">
        <v>1</v>
      </c>
      <c r="AG15" t="s">
        <v>58</v>
      </c>
      <c r="AH15" t="str">
        <f t="shared" si="1"/>
        <v>Gambia, The|HCD Index - Integrated index</v>
      </c>
      <c r="AI15">
        <v>1</v>
      </c>
      <c r="AJ15" t="s">
        <v>59</v>
      </c>
      <c r="AK15">
        <v>0.2237262333782111</v>
      </c>
      <c r="AL15">
        <v>0.28000000000000003</v>
      </c>
      <c r="AM15">
        <v>-3.2525766502512432E-2</v>
      </c>
      <c r="AO15">
        <v>0.24747423349748759</v>
      </c>
      <c r="AP15">
        <v>9</v>
      </c>
      <c r="AQ15">
        <v>0.29615160700196708</v>
      </c>
      <c r="AR15">
        <v>0.45500492213348293</v>
      </c>
    </row>
    <row r="16" spans="1:44" x14ac:dyDescent="0.35">
      <c r="A16" s="22" t="s">
        <v>142</v>
      </c>
      <c r="B16" t="s">
        <v>105</v>
      </c>
      <c r="C16" t="str">
        <f t="shared" si="0"/>
        <v>Togo |HCD Gender Index - Under-5 stunting rate</v>
      </c>
      <c r="D16" s="22" t="s">
        <v>142</v>
      </c>
      <c r="E16" s="59" t="str">
        <f>IFERROR(INDEX(Sheet7!D:D, MATCH(B16,Sheet7!B:B, 0)), "Non trouvé")</f>
        <v>% of children under 5</v>
      </c>
      <c r="F16" t="str">
        <f>IFERROR(INDEX(Sheet7!D:D, MATCH(C16,Sheet7!C:C, 0)), "Non trouvé")</f>
        <v>Non trouvé</v>
      </c>
      <c r="H16" cm="1">
        <f t="array" ref="H16">IF(AND(B16&lt;&gt;"", I16&lt;&gt;""), 1 + SUMPRODUCT((B$2:B$237=B16) * (I$2:I$237&gt;I16) * (A$2:A$237&lt;&gt;"ECOWAS")), "")</f>
        <v>8</v>
      </c>
      <c r="I16">
        <v>1.1550387596899225</v>
      </c>
      <c r="N16" s="59"/>
      <c r="P16">
        <v>1.1550387596899225</v>
      </c>
      <c r="Y16" s="9"/>
      <c r="AD16" t="s">
        <v>20</v>
      </c>
      <c r="AE16" t="s">
        <v>22</v>
      </c>
      <c r="AF16">
        <v>1</v>
      </c>
      <c r="AG16" t="s">
        <v>58</v>
      </c>
      <c r="AH16" t="str">
        <f t="shared" si="1"/>
        <v>Togo|HCD Index - Integrated index</v>
      </c>
      <c r="AI16">
        <v>1</v>
      </c>
      <c r="AJ16" t="s">
        <v>59</v>
      </c>
      <c r="AK16">
        <v>0.25600725184725093</v>
      </c>
      <c r="AL16">
        <v>0.28000000000000003</v>
      </c>
      <c r="AM16">
        <v>2.6721106549743467E-2</v>
      </c>
      <c r="AO16">
        <v>0.30672110654974349</v>
      </c>
      <c r="AP16">
        <v>4</v>
      </c>
      <c r="AQ16">
        <v>0.30939303650220312</v>
      </c>
      <c r="AR16">
        <v>0.43392646070247121</v>
      </c>
    </row>
    <row r="17" spans="1:44" s="27" customFormat="1" x14ac:dyDescent="0.35">
      <c r="A17" s="26" t="s">
        <v>6</v>
      </c>
      <c r="B17" s="27" t="s">
        <v>104</v>
      </c>
      <c r="C17" t="str">
        <f t="shared" si="0"/>
        <v>Benin|HCD Gender Index - Under-5 mortality rate</v>
      </c>
      <c r="D17" s="21" t="s">
        <v>6</v>
      </c>
      <c r="E17" s="59" t="str">
        <f>IFERROR(INDEX(Sheet7!D:D, MATCH(B17,Sheet7!B:B, 0)), "Non trouvé")</f>
        <v># of deaths/1000 live births</v>
      </c>
      <c r="F17" t="str">
        <f>IFERROR(INDEX(Sheet7!D:D, MATCH(C17,Sheet7!C:C, 0)), "Non trouvé")</f>
        <v># of deaths/1000 live births</v>
      </c>
      <c r="G17" s="23">
        <v>1.1464330413016299</v>
      </c>
      <c r="H17" cm="1">
        <f t="array" ref="H17">IF(AND(B17&lt;&gt;"", I17&lt;&gt;""), 1 + SUMPRODUCT((B$2:B$237=B17) * (I$2:I$237&gt;I17) * (A$2:A$237&lt;&gt;"ECOWAS")), "")</f>
        <v>11</v>
      </c>
      <c r="I17" s="27">
        <v>1.124839124839125</v>
      </c>
      <c r="J17"/>
      <c r="K17"/>
      <c r="N17" s="59"/>
      <c r="O17" s="23">
        <v>1.1464330413016299</v>
      </c>
      <c r="P17" s="27">
        <v>1.124839124839125</v>
      </c>
      <c r="Q17"/>
      <c r="R17"/>
      <c r="AD17" s="27" t="s">
        <v>21</v>
      </c>
      <c r="AE17" s="27" t="s">
        <v>22</v>
      </c>
      <c r="AF17" s="27">
        <v>1</v>
      </c>
      <c r="AG17" s="27" t="s">
        <v>58</v>
      </c>
      <c r="AH17" t="str">
        <f t="shared" si="1"/>
        <v>ECOWAS|HCD Index - Integrated index</v>
      </c>
      <c r="AI17" s="27">
        <v>1</v>
      </c>
      <c r="AJ17" s="27" t="s">
        <v>59</v>
      </c>
      <c r="AK17" s="27">
        <v>0.21795505577863711</v>
      </c>
      <c r="AL17" s="27">
        <v>0.24</v>
      </c>
      <c r="AM17" s="27">
        <v>2.8828590881861016E-2</v>
      </c>
      <c r="AO17" s="27">
        <v>0.26882859088186101</v>
      </c>
      <c r="AQ17" s="27">
        <v>0.28250075942858111</v>
      </c>
      <c r="AR17" s="27">
        <v>0.44527880346607668</v>
      </c>
    </row>
    <row r="18" spans="1:44" ht="25" x14ac:dyDescent="0.35">
      <c r="A18" s="21" t="s">
        <v>7</v>
      </c>
      <c r="B18" t="s">
        <v>104</v>
      </c>
      <c r="C18" t="str">
        <f t="shared" si="0"/>
        <v>Burkina Faso|HCD Gender Index - Under-5 mortality rate</v>
      </c>
      <c r="D18" s="21" t="s">
        <v>7</v>
      </c>
      <c r="E18" s="59" t="str">
        <f>IFERROR(INDEX(Sheet7!D:D, MATCH(B18,Sheet7!B:B, 0)), "Non trouvé")</f>
        <v># of deaths/1000 live births</v>
      </c>
      <c r="F18" t="str">
        <f>IFERROR(INDEX(Sheet7!D:D, MATCH(C18,Sheet7!C:C, 0)), "Non trouvé")</f>
        <v># of deaths/1000 live births</v>
      </c>
      <c r="G18" s="23">
        <v>1.1186017478152299</v>
      </c>
      <c r="H18" cm="1">
        <f t="array" ref="H18">IF(AND(B18&lt;&gt;"", I18&lt;&gt;""), 1 + SUMPRODUCT((B$2:B$237=B18) * (I$2:I$237&gt;I18) * (A$2:A$237&lt;&gt;"ECOWAS")), "")</f>
        <v>5</v>
      </c>
      <c r="I18">
        <v>1.2032520325203251</v>
      </c>
      <c r="N18" s="59"/>
      <c r="O18" s="23">
        <v>1.1186017478152299</v>
      </c>
      <c r="P18">
        <v>1.2032520325203251</v>
      </c>
      <c r="AD18" t="s">
        <v>6</v>
      </c>
      <c r="AE18" t="s">
        <v>23</v>
      </c>
      <c r="AF18">
        <v>2</v>
      </c>
      <c r="AG18" t="s">
        <v>60</v>
      </c>
      <c r="AH18" t="str">
        <f t="shared" si="1"/>
        <v>Benin|HCD Index - Health and nutrition</v>
      </c>
      <c r="AI18">
        <v>2</v>
      </c>
      <c r="AJ18" t="s">
        <v>59</v>
      </c>
      <c r="AK18">
        <v>0.28153188630696141</v>
      </c>
      <c r="AL18">
        <v>0.27</v>
      </c>
      <c r="AM18">
        <v>3.2691990677979066E-2</v>
      </c>
      <c r="AO18">
        <v>0.30269199067797908</v>
      </c>
      <c r="AP18">
        <v>11</v>
      </c>
      <c r="AQ18">
        <v>0.3721600531155338</v>
      </c>
      <c r="AR18">
        <v>0.54567879271834241</v>
      </c>
    </row>
    <row r="19" spans="1:44" ht="25" x14ac:dyDescent="0.35">
      <c r="A19" s="21" t="s">
        <v>8</v>
      </c>
      <c r="B19" t="s">
        <v>104</v>
      </c>
      <c r="C19" t="str">
        <f t="shared" si="0"/>
        <v>Cabo Verde|HCD Gender Index - Under-5 mortality rate</v>
      </c>
      <c r="D19" s="21" t="s">
        <v>8</v>
      </c>
      <c r="E19" s="59" t="str">
        <f>IFERROR(INDEX(Sheet7!D:D, MATCH(B19,Sheet7!B:B, 0)), "Non trouvé")</f>
        <v># of deaths/1000 live births</v>
      </c>
      <c r="F19" t="str">
        <f>IFERROR(INDEX(Sheet7!D:D, MATCH(C19,Sheet7!C:C, 0)), "Non trouvé")</f>
        <v># of deaths/1000 live births</v>
      </c>
      <c r="G19" s="23">
        <v>1.2109375</v>
      </c>
      <c r="H19" cm="1">
        <f t="array" ref="H19">IF(AND(B19&lt;&gt;"", I19&lt;&gt;""), 1 + SUMPRODUCT((B$2:B$237=B19) * (I$2:I$237&gt;I19) * (A$2:A$237&lt;&gt;"ECOWAS")), "")</f>
        <v>1</v>
      </c>
      <c r="I19">
        <v>1.2368815592203897</v>
      </c>
      <c r="N19" s="59"/>
      <c r="O19" s="23">
        <v>1.2109375</v>
      </c>
      <c r="P19">
        <v>1.2368815592203897</v>
      </c>
      <c r="AD19" t="s">
        <v>7</v>
      </c>
      <c r="AE19" t="s">
        <v>23</v>
      </c>
      <c r="AF19">
        <v>2</v>
      </c>
      <c r="AG19" t="s">
        <v>60</v>
      </c>
      <c r="AH19" t="str">
        <f t="shared" si="1"/>
        <v>Burkina Faso|HCD Index - Health and nutrition</v>
      </c>
      <c r="AI19">
        <v>2</v>
      </c>
      <c r="AJ19" t="s">
        <v>59</v>
      </c>
      <c r="AK19">
        <v>0.38313629823637141</v>
      </c>
      <c r="AL19">
        <v>0.36</v>
      </c>
      <c r="AM19">
        <v>7.185152912708942E-2</v>
      </c>
      <c r="AO19">
        <v>0.43185152912708941</v>
      </c>
      <c r="AP19">
        <v>5</v>
      </c>
      <c r="AQ19">
        <v>0.49126670696412839</v>
      </c>
      <c r="AR19">
        <v>0.71004896362825787</v>
      </c>
    </row>
    <row r="20" spans="1:44" ht="25" x14ac:dyDescent="0.35">
      <c r="A20" s="21" t="s">
        <v>9</v>
      </c>
      <c r="B20" t="s">
        <v>104</v>
      </c>
      <c r="C20" t="str">
        <f t="shared" si="0"/>
        <v>Cote d'Ivoire|HCD Gender Index - Under-5 mortality rate</v>
      </c>
      <c r="D20" s="21" t="s">
        <v>9</v>
      </c>
      <c r="E20" s="59" t="str">
        <f>IFERROR(INDEX(Sheet7!D:D, MATCH(B20,Sheet7!B:B, 0)), "Non trouvé")</f>
        <v># of deaths/1000 live births</v>
      </c>
      <c r="F20" t="str">
        <f>IFERROR(INDEX(Sheet7!D:D, MATCH(C20,Sheet7!C:C, 0)), "Non trouvé")</f>
        <v># of deaths/1000 live births</v>
      </c>
      <c r="G20" s="23">
        <v>1.22636103151862</v>
      </c>
      <c r="H20" cm="1">
        <f t="array" ref="H20">IF(AND(B20&lt;&gt;"", I20&lt;&gt;""), 1 + SUMPRODUCT((B$2:B$237=B20) * (I$2:I$237&gt;I20) * (A$2:A$237&lt;&gt;"ECOWAS")), "")</f>
        <v>4</v>
      </c>
      <c r="I20">
        <v>1.2232558139534884</v>
      </c>
      <c r="N20" s="59"/>
      <c r="O20" s="23">
        <v>1.22636103151862</v>
      </c>
      <c r="P20">
        <v>1.2232558139534884</v>
      </c>
      <c r="AD20" t="s">
        <v>8</v>
      </c>
      <c r="AE20" t="s">
        <v>23</v>
      </c>
      <c r="AF20">
        <v>2</v>
      </c>
      <c r="AG20" t="s">
        <v>60</v>
      </c>
      <c r="AH20" t="str">
        <f t="shared" si="1"/>
        <v>Cabo Verde|HCD Index - Health and nutrition</v>
      </c>
      <c r="AI20">
        <v>2</v>
      </c>
      <c r="AJ20" t="s">
        <v>59</v>
      </c>
      <c r="AK20">
        <v>0.69690572688978025</v>
      </c>
      <c r="AL20">
        <v>0.7</v>
      </c>
      <c r="AM20">
        <v>1.5458139680061156E-2</v>
      </c>
      <c r="AO20">
        <v>0.71545813968006111</v>
      </c>
      <c r="AP20">
        <v>1</v>
      </c>
      <c r="AQ20">
        <v>0.76878831107273105</v>
      </c>
      <c r="AR20">
        <v>0.95483629751301691</v>
      </c>
    </row>
    <row r="21" spans="1:44" ht="25" x14ac:dyDescent="0.35">
      <c r="A21" s="21" t="s">
        <v>19</v>
      </c>
      <c r="B21" t="s">
        <v>104</v>
      </c>
      <c r="C21" t="str">
        <f t="shared" si="0"/>
        <v>Gambia, The|HCD Gender Index - Under-5 mortality rate</v>
      </c>
      <c r="D21" s="21" t="s">
        <v>19</v>
      </c>
      <c r="E21" s="59" t="str">
        <f>IFERROR(INDEX(Sheet7!D:D, MATCH(B21,Sheet7!B:B, 0)), "Non trouvé")</f>
        <v># of deaths/1000 live births</v>
      </c>
      <c r="F21" t="str">
        <f>IFERROR(INDEX(Sheet7!D:D, MATCH(C21,Sheet7!C:C, 0)), "Non trouvé")</f>
        <v>Non trouvé</v>
      </c>
      <c r="G21" s="23">
        <v>1.21348314606742</v>
      </c>
      <c r="H21" cm="1">
        <f t="array" ref="H21">IF(AND(B21&lt;&gt;"", I21&lt;&gt;""), 1 + SUMPRODUCT((B$2:B$237=B21) * (I$2:I$237&gt;I21) * (A$2:A$237&lt;&gt;"ECOWAS")), "")</f>
        <v>2</v>
      </c>
      <c r="I21">
        <v>1.2315521628498729</v>
      </c>
      <c r="N21" s="59"/>
      <c r="O21" s="23">
        <v>1.21348314606742</v>
      </c>
      <c r="P21">
        <v>1.2315521628498729</v>
      </c>
      <c r="AD21" t="s">
        <v>9</v>
      </c>
      <c r="AE21" t="s">
        <v>23</v>
      </c>
      <c r="AF21">
        <v>2</v>
      </c>
      <c r="AG21" t="s">
        <v>60</v>
      </c>
      <c r="AH21" t="str">
        <f t="shared" si="1"/>
        <v>Cote d'Ivoire|HCD Index - Health and nutrition</v>
      </c>
      <c r="AI21">
        <v>2</v>
      </c>
      <c r="AJ21" t="s">
        <v>59</v>
      </c>
      <c r="AK21">
        <v>0.31536833650811058</v>
      </c>
      <c r="AL21">
        <v>0.33</v>
      </c>
      <c r="AM21">
        <v>4.9443834007741772E-2</v>
      </c>
      <c r="AO21">
        <v>0.37944383400774179</v>
      </c>
      <c r="AP21">
        <v>7</v>
      </c>
      <c r="AQ21">
        <v>0.39992864011817131</v>
      </c>
      <c r="AR21">
        <v>0.5676317560941273</v>
      </c>
    </row>
    <row r="22" spans="1:44" x14ac:dyDescent="0.35">
      <c r="A22" s="21" t="s">
        <v>10</v>
      </c>
      <c r="B22" t="s">
        <v>104</v>
      </c>
      <c r="C22" t="str">
        <f t="shared" si="0"/>
        <v>Ghana|HCD Gender Index - Under-5 mortality rate</v>
      </c>
      <c r="D22" s="21" t="s">
        <v>10</v>
      </c>
      <c r="E22" s="59" t="str">
        <f>IFERROR(INDEX(Sheet7!D:D, MATCH(B22,Sheet7!B:B, 0)), "Non trouvé")</f>
        <v># of deaths/1000 live births</v>
      </c>
      <c r="F22" t="str">
        <f>IFERROR(INDEX(Sheet7!D:D, MATCH(C22,Sheet7!C:C, 0)), "Non trouvé")</f>
        <v># of deaths/1000 live births</v>
      </c>
      <c r="G22" s="23">
        <v>1.23</v>
      </c>
      <c r="H22" cm="1">
        <f t="array" ref="H22">IF(AND(B22&lt;&gt;"", I22&lt;&gt;""), 1 + SUMPRODUCT((B$2:B$237=B22) * (I$2:I$237&gt;I22) * (A$2:A$237&lt;&gt;"ECOWAS")), "")</f>
        <v>9</v>
      </c>
      <c r="I22">
        <v>1.1659340659340658</v>
      </c>
      <c r="N22" s="59"/>
      <c r="O22" s="23">
        <v>1.23</v>
      </c>
      <c r="P22">
        <v>1.1659340659340658</v>
      </c>
      <c r="AD22" t="s">
        <v>10</v>
      </c>
      <c r="AE22" t="s">
        <v>23</v>
      </c>
      <c r="AF22">
        <v>2</v>
      </c>
      <c r="AG22" t="s">
        <v>60</v>
      </c>
      <c r="AH22" t="str">
        <f t="shared" si="1"/>
        <v>Ghana|HCD Index - Health and nutrition</v>
      </c>
      <c r="AI22">
        <v>2</v>
      </c>
      <c r="AJ22" t="s">
        <v>59</v>
      </c>
      <c r="AK22">
        <v>0.46898241478582531</v>
      </c>
      <c r="AL22">
        <v>0.49</v>
      </c>
      <c r="AM22">
        <v>1.3443587678264368E-2</v>
      </c>
      <c r="AO22">
        <v>0.50344358767826436</v>
      </c>
      <c r="AP22">
        <v>2</v>
      </c>
      <c r="AQ22">
        <v>0.54108148205161433</v>
      </c>
      <c r="AR22">
        <v>0.71646436884586517</v>
      </c>
    </row>
    <row r="23" spans="1:44" x14ac:dyDescent="0.35">
      <c r="A23" s="21" t="s">
        <v>11</v>
      </c>
      <c r="B23" t="s">
        <v>104</v>
      </c>
      <c r="C23" t="str">
        <f t="shared" si="0"/>
        <v>Guinea|HCD Gender Index - Under-5 mortality rate</v>
      </c>
      <c r="D23" s="21" t="s">
        <v>11</v>
      </c>
      <c r="E23" s="59" t="str">
        <f>IFERROR(INDEX(Sheet7!D:D, MATCH(B23,Sheet7!B:B, 0)), "Non trouvé")</f>
        <v># of deaths/1000 live births</v>
      </c>
      <c r="F23" t="str">
        <f>IFERROR(INDEX(Sheet7!D:D, MATCH(C23,Sheet7!C:C, 0)), "Non trouvé")</f>
        <v># of deaths/1000 live births</v>
      </c>
      <c r="G23" s="23">
        <v>1.13422818791946</v>
      </c>
      <c r="H23" cm="1">
        <f t="array" ref="H23">IF(AND(B23&lt;&gt;"", I23&lt;&gt;""), 1 + SUMPRODUCT((B$2:B$237=B23) * (I$2:I$237&gt;I23) * (A$2:A$237&lt;&gt;"ECOWAS")), "")</f>
        <v>6</v>
      </c>
      <c r="I23">
        <v>1.1828908554572273</v>
      </c>
      <c r="N23" s="59"/>
      <c r="O23" s="23">
        <v>1.13422818791946</v>
      </c>
      <c r="P23">
        <v>1.1828908554572273</v>
      </c>
      <c r="AD23" t="s">
        <v>11</v>
      </c>
      <c r="AE23" t="s">
        <v>23</v>
      </c>
      <c r="AF23">
        <v>2</v>
      </c>
      <c r="AG23" t="s">
        <v>60</v>
      </c>
      <c r="AH23" t="str">
        <f t="shared" si="1"/>
        <v>Guinea|HCD Index - Health and nutrition</v>
      </c>
      <c r="AI23">
        <v>2</v>
      </c>
      <c r="AJ23" t="s">
        <v>59</v>
      </c>
      <c r="AK23">
        <v>0.229868849876815</v>
      </c>
      <c r="AL23">
        <v>0.24</v>
      </c>
      <c r="AM23">
        <v>8.3718224501969696E-2</v>
      </c>
      <c r="AO23">
        <v>0.32371822450196969</v>
      </c>
      <c r="AP23">
        <v>10</v>
      </c>
      <c r="AQ23">
        <v>0.34123345684765849</v>
      </c>
      <c r="AR23">
        <v>0.54829516619025209</v>
      </c>
    </row>
    <row r="24" spans="1:44" ht="25" x14ac:dyDescent="0.35">
      <c r="A24" s="21" t="s">
        <v>12</v>
      </c>
      <c r="B24" t="s">
        <v>104</v>
      </c>
      <c r="C24" t="str">
        <f t="shared" si="0"/>
        <v>Guinea-Bissau|HCD Gender Index - Under-5 mortality rate</v>
      </c>
      <c r="D24" s="21" t="s">
        <v>12</v>
      </c>
      <c r="E24" s="59" t="str">
        <f>IFERROR(INDEX(Sheet7!D:D, MATCH(B24,Sheet7!B:B, 0)), "Non trouvé")</f>
        <v># of deaths/1000 live births</v>
      </c>
      <c r="F24" t="str">
        <f>IFERROR(INDEX(Sheet7!D:D, MATCH(C24,Sheet7!C:C, 0)), "Non trouvé")</f>
        <v>Non trouvé</v>
      </c>
      <c r="G24" s="23">
        <v>1.1773049645390099</v>
      </c>
      <c r="H24" cm="1">
        <f t="array" ref="H24">IF(AND(B24&lt;&gt;"", I24&lt;&gt;""), 1 + SUMPRODUCT((B$2:B$237=B24) * (I$2:I$237&gt;I24) * (A$2:A$237&lt;&gt;"ECOWAS")), "")</f>
        <v>8</v>
      </c>
      <c r="I24">
        <v>1.1716738197424892</v>
      </c>
      <c r="N24" s="59"/>
      <c r="O24" s="23">
        <v>1.1773049645390099</v>
      </c>
      <c r="P24">
        <v>1.1716738197424892</v>
      </c>
      <c r="AD24" t="s">
        <v>12</v>
      </c>
      <c r="AE24" t="s">
        <v>23</v>
      </c>
      <c r="AF24">
        <v>2</v>
      </c>
      <c r="AG24" t="s">
        <v>60</v>
      </c>
      <c r="AH24" t="str">
        <f t="shared" si="1"/>
        <v>Guinea-Bissau|HCD Index - Health and nutrition</v>
      </c>
      <c r="AI24">
        <v>2</v>
      </c>
      <c r="AJ24" t="s">
        <v>59</v>
      </c>
      <c r="AK24">
        <v>0.2589356304148509</v>
      </c>
      <c r="AL24">
        <v>0.28999999999999998</v>
      </c>
      <c r="AM24">
        <v>1.1931125823086197E-2</v>
      </c>
      <c r="AO24">
        <v>0.30193112582308618</v>
      </c>
      <c r="AP24">
        <v>12</v>
      </c>
      <c r="AQ24">
        <v>0.33906571307484712</v>
      </c>
      <c r="AR24">
        <v>0.4905778280316424</v>
      </c>
    </row>
    <row r="25" spans="1:44" x14ac:dyDescent="0.35">
      <c r="A25" s="21" t="s">
        <v>13</v>
      </c>
      <c r="B25" t="s">
        <v>104</v>
      </c>
      <c r="C25" t="str">
        <f t="shared" si="0"/>
        <v>Liberia|HCD Gender Index - Under-5 mortality rate</v>
      </c>
      <c r="D25" s="21" t="s">
        <v>13</v>
      </c>
      <c r="E25" s="59" t="str">
        <f>IFERROR(INDEX(Sheet7!D:D, MATCH(B25,Sheet7!B:B, 0)), "Non trouvé")</f>
        <v># of deaths/1000 live births</v>
      </c>
      <c r="F25" t="str">
        <f>IFERROR(INDEX(Sheet7!D:D, MATCH(C25,Sheet7!C:C, 0)), "Non trouvé")</f>
        <v># of deaths/1000 live births</v>
      </c>
      <c r="G25" s="23">
        <v>1.1664355062413301</v>
      </c>
      <c r="H25" cm="1">
        <f t="array" ref="H25">IF(AND(B25&lt;&gt;"", I25&lt;&gt;""), 1 + SUMPRODUCT((B$2:B$237=B25) * (I$2:I$237&gt;I25) * (A$2:A$237&lt;&gt;"ECOWAS")), "")</f>
        <v>13</v>
      </c>
      <c r="I25">
        <v>1.1099020674646354</v>
      </c>
      <c r="N25" s="59"/>
      <c r="O25" s="23">
        <v>1.1664355062413301</v>
      </c>
      <c r="P25">
        <v>1.1099020674646354</v>
      </c>
      <c r="AD25" t="s">
        <v>13</v>
      </c>
      <c r="AE25" t="s">
        <v>23</v>
      </c>
      <c r="AF25">
        <v>2</v>
      </c>
      <c r="AG25" t="s">
        <v>60</v>
      </c>
      <c r="AH25" t="str">
        <f t="shared" si="1"/>
        <v>Liberia|HCD Index - Health and nutrition</v>
      </c>
      <c r="AI25">
        <v>2</v>
      </c>
      <c r="AJ25" t="s">
        <v>59</v>
      </c>
      <c r="AK25">
        <v>0.30765532424937381</v>
      </c>
      <c r="AL25">
        <v>0.36</v>
      </c>
      <c r="AM25">
        <v>-1.1534453071514461E-2</v>
      </c>
      <c r="AO25">
        <v>0.34846554692848553</v>
      </c>
      <c r="AP25">
        <v>8</v>
      </c>
      <c r="AQ25">
        <v>0.39916335001037689</v>
      </c>
      <c r="AR25">
        <v>0.5716520862118375</v>
      </c>
    </row>
    <row r="26" spans="1:44" x14ac:dyDescent="0.35">
      <c r="A26" s="21" t="s">
        <v>14</v>
      </c>
      <c r="B26" t="s">
        <v>104</v>
      </c>
      <c r="C26" t="str">
        <f t="shared" si="0"/>
        <v>Mali|HCD Gender Index - Under-5 mortality rate</v>
      </c>
      <c r="D26" s="21" t="s">
        <v>14</v>
      </c>
      <c r="E26" s="59" t="str">
        <f>IFERROR(INDEX(Sheet7!D:D, MATCH(B26,Sheet7!B:B, 0)), "Non trouvé")</f>
        <v># of deaths/1000 live births</v>
      </c>
      <c r="F26" t="str">
        <f>IFERROR(INDEX(Sheet7!D:D, MATCH(C26,Sheet7!C:C, 0)), "Non trouvé")</f>
        <v># of deaths/1000 live births</v>
      </c>
      <c r="G26" s="23">
        <v>1.1276346604215499</v>
      </c>
      <c r="H26" cm="1">
        <f t="array" ref="H26">IF(AND(B26&lt;&gt;"", I26&lt;&gt;""), 1 + SUMPRODUCT((B$2:B$237=B26) * (I$2:I$237&gt;I26) * (A$2:A$237&lt;&gt;"ECOWAS")), "")</f>
        <v>14</v>
      </c>
      <c r="I26">
        <v>1.0683453237410072</v>
      </c>
      <c r="N26" s="59"/>
      <c r="O26" s="23">
        <v>1.1276346604215499</v>
      </c>
      <c r="P26">
        <v>1.0683453237410072</v>
      </c>
      <c r="AD26" t="s">
        <v>14</v>
      </c>
      <c r="AE26" t="s">
        <v>23</v>
      </c>
      <c r="AF26">
        <v>2</v>
      </c>
      <c r="AG26" t="s">
        <v>60</v>
      </c>
      <c r="AH26" t="str">
        <f t="shared" si="1"/>
        <v>Mali|HCD Index - Health and nutrition</v>
      </c>
      <c r="AI26">
        <v>2</v>
      </c>
      <c r="AJ26" t="s">
        <v>59</v>
      </c>
      <c r="AK26">
        <v>0.25142460844156772</v>
      </c>
      <c r="AL26">
        <v>0.23</v>
      </c>
      <c r="AM26">
        <v>5.4168664416736984E-2</v>
      </c>
      <c r="AO26">
        <v>0.28416866441673699</v>
      </c>
      <c r="AP26">
        <v>13</v>
      </c>
      <c r="AQ26">
        <v>0.35213584519980612</v>
      </c>
      <c r="AR26">
        <v>0.57187382610828807</v>
      </c>
    </row>
    <row r="27" spans="1:44" x14ac:dyDescent="0.35">
      <c r="A27" s="21" t="s">
        <v>15</v>
      </c>
      <c r="B27" t="s">
        <v>104</v>
      </c>
      <c r="C27" t="str">
        <f t="shared" si="0"/>
        <v>Niger|HCD Gender Index - Under-5 mortality rate</v>
      </c>
      <c r="D27" s="21" t="s">
        <v>15</v>
      </c>
      <c r="E27" s="59" t="str">
        <f>IFERROR(INDEX(Sheet7!D:D, MATCH(B27,Sheet7!B:B, 0)), "Non trouvé")</f>
        <v># of deaths/1000 live births</v>
      </c>
      <c r="F27" t="str">
        <f>IFERROR(INDEX(Sheet7!D:D, MATCH(C27,Sheet7!C:C, 0)), "Non trouvé")</f>
        <v># of deaths/1000 live births</v>
      </c>
      <c r="G27" s="23">
        <v>1.1047619047618999</v>
      </c>
      <c r="H27" cm="1">
        <f t="array" ref="H27">IF(AND(B27&lt;&gt;"", I27&lt;&gt;""), 1 + SUMPRODUCT((B$2:B$237=B27) * (I$2:I$237&gt;I27) * (A$2:A$237&lt;&gt;"ECOWAS")), "")</f>
        <v>12</v>
      </c>
      <c r="I27">
        <v>1.1208053691275168</v>
      </c>
      <c r="N27" s="59"/>
      <c r="O27" s="23">
        <v>1.1047619047618999</v>
      </c>
      <c r="P27">
        <v>1.1208053691275168</v>
      </c>
      <c r="AD27" t="s">
        <v>15</v>
      </c>
      <c r="AE27" t="s">
        <v>23</v>
      </c>
      <c r="AF27">
        <v>2</v>
      </c>
      <c r="AG27" t="s">
        <v>60</v>
      </c>
      <c r="AH27" t="str">
        <f t="shared" si="1"/>
        <v>Niger|HCD Index - Health and nutrition</v>
      </c>
      <c r="AI27">
        <v>2</v>
      </c>
      <c r="AJ27" t="s">
        <v>59</v>
      </c>
      <c r="AK27">
        <v>0.15638923779559069</v>
      </c>
      <c r="AL27">
        <v>0.19</v>
      </c>
      <c r="AM27">
        <v>-2.173937329312009E-3</v>
      </c>
      <c r="AO27">
        <v>0.18782606267068799</v>
      </c>
      <c r="AP27">
        <v>14</v>
      </c>
      <c r="AQ27">
        <v>0.27703788242820271</v>
      </c>
      <c r="AR27">
        <v>0.52722388539490694</v>
      </c>
    </row>
    <row r="28" spans="1:44" x14ac:dyDescent="0.35">
      <c r="A28" s="21" t="s">
        <v>16</v>
      </c>
      <c r="B28" t="s">
        <v>104</v>
      </c>
      <c r="C28" t="str">
        <f t="shared" si="0"/>
        <v>Nigeria|HCD Gender Index - Under-5 mortality rate</v>
      </c>
      <c r="D28" s="21" t="s">
        <v>16</v>
      </c>
      <c r="E28" s="59" t="str">
        <f>IFERROR(INDEX(Sheet7!D:D, MATCH(B28,Sheet7!B:B, 0)), "Non trouvé")</f>
        <v># of deaths/1000 live births</v>
      </c>
      <c r="F28" t="str">
        <f>IFERROR(INDEX(Sheet7!D:D, MATCH(C28,Sheet7!C:C, 0)), "Non trouvé")</f>
        <v># of deaths/1000 live births</v>
      </c>
      <c r="G28" s="23">
        <v>1.1192917054986</v>
      </c>
      <c r="H28" cm="1">
        <f t="array" ref="H28">IF(AND(B28&lt;&gt;"", I28&lt;&gt;""), 1 + SUMPRODUCT((B$2:B$237=B28) * (I$2:I$237&gt;I28) * (A$2:A$237&lt;&gt;"ECOWAS")), "")</f>
        <v>3</v>
      </c>
      <c r="I28">
        <v>1.2289855072463767</v>
      </c>
      <c r="N28" s="59"/>
      <c r="O28" s="23">
        <v>1.1192917054986</v>
      </c>
      <c r="P28">
        <v>1.2289855072463767</v>
      </c>
      <c r="AD28" t="s">
        <v>16</v>
      </c>
      <c r="AE28" t="s">
        <v>23</v>
      </c>
      <c r="AF28">
        <v>2</v>
      </c>
      <c r="AG28" t="s">
        <v>60</v>
      </c>
      <c r="AH28" t="str">
        <f t="shared" si="1"/>
        <v>Nigeria|HCD Index - Health and nutrition</v>
      </c>
      <c r="AI28">
        <v>2</v>
      </c>
      <c r="AJ28" t="s">
        <v>59</v>
      </c>
      <c r="AK28">
        <v>0.1484430993898557</v>
      </c>
      <c r="AL28">
        <v>0.14000000000000001</v>
      </c>
      <c r="AM28">
        <v>1.4894076727690386E-2</v>
      </c>
      <c r="AO28">
        <v>0.1548940767276904</v>
      </c>
      <c r="AP28">
        <v>15</v>
      </c>
      <c r="AQ28">
        <v>0.26455576556730231</v>
      </c>
      <c r="AR28">
        <v>0.48648342623258639</v>
      </c>
    </row>
    <row r="29" spans="1:44" x14ac:dyDescent="0.35">
      <c r="A29" s="21" t="s">
        <v>141</v>
      </c>
      <c r="B29" t="s">
        <v>104</v>
      </c>
      <c r="C29" t="str">
        <f t="shared" si="0"/>
        <v>Senegal |HCD Gender Index - Under-5 mortality rate</v>
      </c>
      <c r="D29" s="21" t="s">
        <v>141</v>
      </c>
      <c r="E29" s="59" t="str">
        <f>IFERROR(INDEX(Sheet7!D:D, MATCH(B29,Sheet7!B:B, 0)), "Non trouvé")</f>
        <v># of deaths/1000 live births</v>
      </c>
      <c r="F29" t="str">
        <f>IFERROR(INDEX(Sheet7!D:D, MATCH(C29,Sheet7!C:C, 0)), "Non trouvé")</f>
        <v>Non trouvé</v>
      </c>
      <c r="G29" s="23">
        <v>1.2222222222222201</v>
      </c>
      <c r="H29" cm="1">
        <f t="array" ref="H29">IF(AND(B29&lt;&gt;"", I29&lt;&gt;""), 1 + SUMPRODUCT((B$2:B$237=B29) * (I$2:I$237&gt;I29) * (A$2:A$237&lt;&gt;"ECOWAS")), "")</f>
        <v>10</v>
      </c>
      <c r="I29">
        <v>1.1413934426229508</v>
      </c>
      <c r="N29" s="59"/>
      <c r="O29" s="23">
        <v>1.2222222222222201</v>
      </c>
      <c r="P29">
        <v>1.1413934426229508</v>
      </c>
      <c r="AD29" t="s">
        <v>17</v>
      </c>
      <c r="AE29" t="s">
        <v>23</v>
      </c>
      <c r="AF29">
        <v>2</v>
      </c>
      <c r="AG29" t="s">
        <v>60</v>
      </c>
      <c r="AH29" t="str">
        <f t="shared" si="1"/>
        <v>Senegal|HCD Index - Health and nutrition</v>
      </c>
      <c r="AI29">
        <v>2</v>
      </c>
      <c r="AJ29" t="s">
        <v>59</v>
      </c>
      <c r="AK29">
        <v>0.43877123781417809</v>
      </c>
      <c r="AL29">
        <v>0.45</v>
      </c>
      <c r="AM29">
        <v>4.5515238608063502E-2</v>
      </c>
      <c r="AO29">
        <v>0.49551523860806351</v>
      </c>
      <c r="AP29">
        <v>3</v>
      </c>
      <c r="AQ29">
        <v>0.5088020051336033</v>
      </c>
      <c r="AR29">
        <v>0.65378508795500823</v>
      </c>
    </row>
    <row r="30" spans="1:44" ht="25" x14ac:dyDescent="0.35">
      <c r="A30" s="21" t="s">
        <v>18</v>
      </c>
      <c r="B30" t="s">
        <v>104</v>
      </c>
      <c r="C30" t="str">
        <f t="shared" si="0"/>
        <v>Sierra Leone|HCD Gender Index - Under-5 mortality rate</v>
      </c>
      <c r="D30" s="21" t="s">
        <v>18</v>
      </c>
      <c r="E30" s="59" t="str">
        <f>IFERROR(INDEX(Sheet7!D:D, MATCH(B30,Sheet7!B:B, 0)), "Non trouvé")</f>
        <v># of deaths/1000 live births</v>
      </c>
      <c r="F30" t="str">
        <f>IFERROR(INDEX(Sheet7!D:D, MATCH(C30,Sheet7!C:C, 0)), "Non trouvé")</f>
        <v># of deaths/1000 live births</v>
      </c>
      <c r="G30" s="23">
        <v>1.13577799801784</v>
      </c>
      <c r="H30" cm="1">
        <f t="array" ref="H30">IF(AND(B30&lt;&gt;"", I30&lt;&gt;""), 1 + SUMPRODUCT((B$2:B$237=B30) * (I$2:I$237&gt;I30) * (A$2:A$237&lt;&gt;"ECOWAS")), "")</f>
        <v>7</v>
      </c>
      <c r="I30">
        <v>1.1759581881533101</v>
      </c>
      <c r="N30" s="59"/>
      <c r="O30" s="23">
        <v>1.13577799801784</v>
      </c>
      <c r="P30">
        <v>1.1759581881533101</v>
      </c>
      <c r="AD30" t="s">
        <v>18</v>
      </c>
      <c r="AE30" t="s">
        <v>23</v>
      </c>
      <c r="AF30">
        <v>2</v>
      </c>
      <c r="AG30" t="s">
        <v>60</v>
      </c>
      <c r="AH30" t="str">
        <f t="shared" si="1"/>
        <v>Sierra Leone|HCD Index - Health and nutrition</v>
      </c>
      <c r="AI30">
        <v>2</v>
      </c>
      <c r="AJ30" t="s">
        <v>59</v>
      </c>
      <c r="AK30">
        <v>0.21605720364306549</v>
      </c>
      <c r="AL30">
        <v>0.26</v>
      </c>
      <c r="AM30">
        <v>7.8203479202824888E-2</v>
      </c>
      <c r="AO30">
        <v>0.3382034792028249</v>
      </c>
      <c r="AP30">
        <v>9</v>
      </c>
      <c r="AQ30">
        <v>0.33672500950633788</v>
      </c>
      <c r="AR30">
        <v>0.56912979866334035</v>
      </c>
    </row>
    <row r="31" spans="1:44" x14ac:dyDescent="0.35">
      <c r="A31" s="21" t="s">
        <v>142</v>
      </c>
      <c r="B31" t="s">
        <v>104</v>
      </c>
      <c r="C31" t="str">
        <f t="shared" si="0"/>
        <v>Togo |HCD Gender Index - Under-5 mortality rate</v>
      </c>
      <c r="D31" s="21" t="s">
        <v>142</v>
      </c>
      <c r="E31" s="59" t="str">
        <f>IFERROR(INDEX(Sheet7!D:D, MATCH(B31,Sheet7!B:B, 0)), "Non trouvé")</f>
        <v># of deaths/1000 live births</v>
      </c>
      <c r="F31" t="str">
        <f>IFERROR(INDEX(Sheet7!D:D, MATCH(C31,Sheet7!C:C, 0)), "Non trouvé")</f>
        <v>Non trouvé</v>
      </c>
      <c r="G31" s="23">
        <v>1.1706081081081099</v>
      </c>
      <c r="H31" t="str" cm="1">
        <f t="array" ref="H31">IF(AND(B31&lt;&gt;"", I31&lt;&gt;""), 1 + SUMPRODUCT((B$2:B$237=B31) * (I$2:I$237&gt;I31) * (A$2:A$237&lt;&gt;"ECOWAS")), "")</f>
        <v/>
      </c>
      <c r="N31" s="59"/>
      <c r="O31" s="23">
        <v>1.1706081081081099</v>
      </c>
      <c r="AD31" t="s">
        <v>19</v>
      </c>
      <c r="AE31" t="s">
        <v>23</v>
      </c>
      <c r="AF31">
        <v>2</v>
      </c>
      <c r="AG31" t="s">
        <v>60</v>
      </c>
      <c r="AH31" t="str">
        <f t="shared" si="1"/>
        <v>Gambia, The|HCD Index - Health and nutrition</v>
      </c>
      <c r="AI31">
        <v>2</v>
      </c>
      <c r="AJ31" t="s">
        <v>59</v>
      </c>
      <c r="AK31">
        <v>0.37342584336547913</v>
      </c>
      <c r="AL31">
        <v>0.4</v>
      </c>
      <c r="AM31">
        <v>3.6349652909816565E-2</v>
      </c>
      <c r="AO31">
        <v>0.43634965290981659</v>
      </c>
      <c r="AP31">
        <v>4</v>
      </c>
      <c r="AQ31">
        <v>0.45656184305558029</v>
      </c>
      <c r="AR31">
        <v>0.66089677067272645</v>
      </c>
    </row>
    <row r="32" spans="1:44" x14ac:dyDescent="0.35">
      <c r="A32" s="21" t="s">
        <v>6</v>
      </c>
      <c r="B32" t="s">
        <v>106</v>
      </c>
      <c r="C32" t="str">
        <f t="shared" si="0"/>
        <v>Benin|HCD Gender Index - Life expectancy at birth</v>
      </c>
      <c r="D32" s="21" t="s">
        <v>6</v>
      </c>
      <c r="E32" s="59" t="str">
        <f>IFERROR(INDEX(Sheet7!D:D, MATCH(B32,Sheet7!B:B, 0)), "Non trouvé")</f>
        <v># years</v>
      </c>
      <c r="F32" t="str">
        <f>IFERROR(INDEX(Sheet7!D:D, MATCH(C32,Sheet7!C:C, 0)), "Non trouvé")</f>
        <v># years</v>
      </c>
      <c r="G32" s="17">
        <v>1.0518762146808192</v>
      </c>
      <c r="H32" cm="1">
        <f t="array" ref="H32">IF(AND(B32&lt;&gt;"", I32&lt;&gt;""), 1 + SUMPRODUCT((B$2:B$237=B32) * (I$2:I$237&gt;I32) * (A$2:A$237&lt;&gt;"ECOWAS")), "")</f>
        <v>6</v>
      </c>
      <c r="I32">
        <v>1.0553752082581886</v>
      </c>
      <c r="N32" s="59"/>
      <c r="O32" s="17">
        <v>1.0518762146808192</v>
      </c>
      <c r="P32">
        <v>1.0553752082581886</v>
      </c>
      <c r="AD32" t="s">
        <v>20</v>
      </c>
      <c r="AE32" t="s">
        <v>23</v>
      </c>
      <c r="AF32">
        <v>2</v>
      </c>
      <c r="AG32" t="s">
        <v>60</v>
      </c>
      <c r="AH32" t="str">
        <f t="shared" si="1"/>
        <v>Togo|HCD Index - Health and nutrition</v>
      </c>
      <c r="AI32">
        <v>2</v>
      </c>
      <c r="AJ32" t="s">
        <v>59</v>
      </c>
      <c r="AK32">
        <v>0.35008953914646518</v>
      </c>
      <c r="AL32">
        <v>0.36</v>
      </c>
      <c r="AM32">
        <v>3.8786164658703604E-2</v>
      </c>
      <c r="AO32">
        <v>0.39878616465870359</v>
      </c>
      <c r="AP32">
        <v>6</v>
      </c>
      <c r="AQ32">
        <v>0.42615798450679909</v>
      </c>
      <c r="AR32">
        <v>0.58591783164312772</v>
      </c>
    </row>
    <row r="33" spans="1:44" ht="25" x14ac:dyDescent="0.35">
      <c r="A33" s="21" t="s">
        <v>7</v>
      </c>
      <c r="B33" t="s">
        <v>106</v>
      </c>
      <c r="C33" t="str">
        <f t="shared" si="0"/>
        <v>Burkina Faso|HCD Gender Index - Life expectancy at birth</v>
      </c>
      <c r="D33" s="21" t="s">
        <v>7</v>
      </c>
      <c r="E33" s="59" t="str">
        <f>IFERROR(INDEX(Sheet7!D:D, MATCH(B33,Sheet7!B:B, 0)), "Non trouvé")</f>
        <v># years</v>
      </c>
      <c r="F33" t="str">
        <f>IFERROR(INDEX(Sheet7!D:D, MATCH(C33,Sheet7!C:C, 0)), "Non trouvé")</f>
        <v># years</v>
      </c>
      <c r="G33" s="23">
        <v>1.0256013434531399</v>
      </c>
      <c r="H33" cm="1">
        <f t="array" ref="H33">IF(AND(B33&lt;&gt;"", I33&lt;&gt;""), 1 + SUMPRODUCT((B$2:B$237=B33) * (I$2:I$237&gt;I33) * (A$2:A$237&lt;&gt;"ECOWAS")), "")</f>
        <v>5</v>
      </c>
      <c r="I33">
        <v>1.061175488046769</v>
      </c>
      <c r="N33" s="59"/>
      <c r="O33" s="23">
        <v>1.0256013434531399</v>
      </c>
      <c r="P33">
        <v>1.061175488046769</v>
      </c>
      <c r="AD33" t="s">
        <v>21</v>
      </c>
      <c r="AE33" t="s">
        <v>23</v>
      </c>
      <c r="AF33">
        <v>2</v>
      </c>
      <c r="AG33" t="s">
        <v>60</v>
      </c>
      <c r="AH33" t="str">
        <f t="shared" si="1"/>
        <v>ECOWAS|HCD Index - Health and nutrition</v>
      </c>
      <c r="AI33">
        <v>2</v>
      </c>
      <c r="AJ33" t="s">
        <v>59</v>
      </c>
      <c r="AK33">
        <v>0.32513234912428601</v>
      </c>
      <c r="AL33">
        <v>0.34</v>
      </c>
      <c r="AM33">
        <v>3.3516487841280085E-2</v>
      </c>
      <c r="AO33">
        <v>0.37351648784128011</v>
      </c>
      <c r="AQ33">
        <v>0.41831093657684609</v>
      </c>
      <c r="AR33">
        <v>0.61069972572688835</v>
      </c>
    </row>
    <row r="34" spans="1:44" ht="25" x14ac:dyDescent="0.35">
      <c r="A34" s="21" t="s">
        <v>8</v>
      </c>
      <c r="B34" t="s">
        <v>106</v>
      </c>
      <c r="C34" t="str">
        <f t="shared" si="0"/>
        <v>Cabo Verde|HCD Gender Index - Life expectancy at birth</v>
      </c>
      <c r="D34" s="21" t="s">
        <v>8</v>
      </c>
      <c r="E34" s="59" t="str">
        <f>IFERROR(INDEX(Sheet7!D:D, MATCH(B34,Sheet7!B:B, 0)), "Non trouvé")</f>
        <v># years</v>
      </c>
      <c r="F34" t="str">
        <f>IFERROR(INDEX(Sheet7!D:D, MATCH(C34,Sheet7!C:C, 0)), "Non trouvé")</f>
        <v># years</v>
      </c>
      <c r="G34" s="23">
        <v>1.0959497166527601</v>
      </c>
      <c r="H34" cm="1">
        <f t="array" ref="H34">IF(AND(B34&lt;&gt;"", I34&lt;&gt;""), 1 + SUMPRODUCT((B$2:B$237=B34) * (I$2:I$237&gt;I34) * (A$2:A$237&lt;&gt;"ECOWAS")), "")</f>
        <v>1</v>
      </c>
      <c r="I34">
        <v>1.1274339335239765</v>
      </c>
      <c r="N34" s="59"/>
      <c r="O34" s="23">
        <v>1.0959497166527601</v>
      </c>
      <c r="P34">
        <v>1.1274339335239765</v>
      </c>
      <c r="AD34" t="s">
        <v>6</v>
      </c>
      <c r="AE34" t="s">
        <v>24</v>
      </c>
      <c r="AF34">
        <v>3</v>
      </c>
      <c r="AG34" t="s">
        <v>63</v>
      </c>
      <c r="AH34" t="str">
        <f t="shared" si="1"/>
        <v>Benin|HCD Index - Fertility rate</v>
      </c>
      <c r="AI34">
        <v>3</v>
      </c>
      <c r="AJ34" t="s">
        <v>64</v>
      </c>
      <c r="AK34">
        <v>0.39149090278150739</v>
      </c>
      <c r="AL34">
        <v>0.42</v>
      </c>
      <c r="AM34">
        <v>-4.1029331340860564E-2</v>
      </c>
      <c r="AO34">
        <v>0.37897066865913942</v>
      </c>
      <c r="AP34">
        <v>12</v>
      </c>
      <c r="AQ34">
        <v>0.48159902218739647</v>
      </c>
      <c r="AR34">
        <v>0.65327853268169389</v>
      </c>
    </row>
    <row r="35" spans="1:44" ht="25" x14ac:dyDescent="0.35">
      <c r="A35" s="21" t="s">
        <v>9</v>
      </c>
      <c r="B35" t="s">
        <v>106</v>
      </c>
      <c r="C35" t="str">
        <f t="shared" si="0"/>
        <v>Cote d'Ivoire|HCD Gender Index - Life expectancy at birth</v>
      </c>
      <c r="D35" s="21" t="s">
        <v>9</v>
      </c>
      <c r="E35" s="59" t="str">
        <f>IFERROR(INDEX(Sheet7!D:D, MATCH(B35,Sheet7!B:B, 0)), "Non trouvé")</f>
        <v># years</v>
      </c>
      <c r="F35" t="str">
        <f>IFERROR(INDEX(Sheet7!D:D, MATCH(C35,Sheet7!C:C, 0)), "Non trouvé")</f>
        <v># years</v>
      </c>
      <c r="G35" s="23">
        <v>1.0446344954322999</v>
      </c>
      <c r="H35" cm="1">
        <f t="array" ref="H35">IF(AND(B35&lt;&gt;"", I35&lt;&gt;""), 1 + SUMPRODUCT((B$2:B$237=B35) * (I$2:I$237&gt;I35) * (A$2:A$237&lt;&gt;"ECOWAS")), "")</f>
        <v>10</v>
      </c>
      <c r="I35">
        <v>1.044268292682927</v>
      </c>
      <c r="N35" s="59"/>
      <c r="O35" s="23">
        <v>1.0446344954322999</v>
      </c>
      <c r="P35">
        <v>1.044268292682927</v>
      </c>
      <c r="AD35" t="s">
        <v>7</v>
      </c>
      <c r="AE35" t="s">
        <v>24</v>
      </c>
      <c r="AF35">
        <v>3</v>
      </c>
      <c r="AG35" t="s">
        <v>63</v>
      </c>
      <c r="AH35" t="str">
        <f t="shared" si="1"/>
        <v>Burkina Faso|HCD Index - Fertility rate</v>
      </c>
      <c r="AI35">
        <v>3</v>
      </c>
      <c r="AJ35" t="s">
        <v>64</v>
      </c>
      <c r="AK35">
        <v>0.32328365718950258</v>
      </c>
      <c r="AL35">
        <v>0.35</v>
      </c>
      <c r="AM35">
        <v>6.6531371026243402E-2</v>
      </c>
      <c r="AO35">
        <v>0.41653137102624338</v>
      </c>
      <c r="AP35">
        <v>11</v>
      </c>
      <c r="AQ35">
        <v>0.42009570313088879</v>
      </c>
      <c r="AR35">
        <v>0.6045479452457363</v>
      </c>
    </row>
    <row r="36" spans="1:44" ht="25" x14ac:dyDescent="0.35">
      <c r="A36" s="21" t="s">
        <v>19</v>
      </c>
      <c r="B36" t="s">
        <v>106</v>
      </c>
      <c r="C36" t="str">
        <f t="shared" si="0"/>
        <v>Gambia, The|HCD Gender Index - Life expectancy at birth</v>
      </c>
      <c r="D36" s="21" t="s">
        <v>19</v>
      </c>
      <c r="E36" s="59" t="str">
        <f>IFERROR(INDEX(Sheet7!D:D, MATCH(B36,Sheet7!B:B, 0)), "Non trouvé")</f>
        <v># years</v>
      </c>
      <c r="F36" t="str">
        <f>IFERROR(INDEX(Sheet7!D:D, MATCH(C36,Sheet7!C:C, 0)), "Non trouvé")</f>
        <v>Non trouvé</v>
      </c>
      <c r="G36" s="23">
        <v>1.0465741229227099</v>
      </c>
      <c r="H36" cm="1">
        <f t="array" ref="H36">IF(AND(B36&lt;&gt;"", I36&lt;&gt;""), 1 + SUMPRODUCT((B$2:B$237=B36) * (I$2:I$237&gt;I36) * (A$2:A$237&lt;&gt;"ECOWAS")), "")</f>
        <v>7</v>
      </c>
      <c r="I36">
        <v>1.0473654708520179</v>
      </c>
      <c r="N36" s="59"/>
      <c r="O36" s="23">
        <v>1.0465741229227099</v>
      </c>
      <c r="P36">
        <v>1.0473654708520179</v>
      </c>
      <c r="AD36" t="s">
        <v>8</v>
      </c>
      <c r="AE36" t="s">
        <v>24</v>
      </c>
      <c r="AF36">
        <v>3</v>
      </c>
      <c r="AG36" t="s">
        <v>63</v>
      </c>
      <c r="AH36" t="str">
        <f t="shared" si="1"/>
        <v>Cabo Verde|HCD Index - Fertility rate</v>
      </c>
      <c r="AI36">
        <v>3</v>
      </c>
      <c r="AJ36" t="s">
        <v>64</v>
      </c>
      <c r="AK36">
        <v>0.87679012689777214</v>
      </c>
      <c r="AL36">
        <v>0.89</v>
      </c>
      <c r="AM36">
        <v>6.3967092458040664E-2</v>
      </c>
      <c r="AO36">
        <v>0.95396709245804068</v>
      </c>
      <c r="AP36">
        <v>1</v>
      </c>
      <c r="AQ36">
        <v>0.91919934983054785</v>
      </c>
      <c r="AR36">
        <v>1</v>
      </c>
    </row>
    <row r="37" spans="1:44" x14ac:dyDescent="0.35">
      <c r="A37" s="21" t="s">
        <v>10</v>
      </c>
      <c r="B37" t="s">
        <v>106</v>
      </c>
      <c r="C37" t="str">
        <f t="shared" si="0"/>
        <v>Ghana|HCD Gender Index - Life expectancy at birth</v>
      </c>
      <c r="D37" s="21" t="s">
        <v>10</v>
      </c>
      <c r="E37" s="59" t="str">
        <f>IFERROR(INDEX(Sheet7!D:D, MATCH(B37,Sheet7!B:B, 0)), "Non trouvé")</f>
        <v># years</v>
      </c>
      <c r="F37" t="str">
        <f>IFERROR(INDEX(Sheet7!D:D, MATCH(C37,Sheet7!C:C, 0)), "Non trouvé")</f>
        <v># years</v>
      </c>
      <c r="G37" s="23">
        <v>1.03470337032274</v>
      </c>
      <c r="H37" cm="1">
        <f t="array" ref="H37">IF(AND(B37&lt;&gt;"", I37&lt;&gt;""), 1 + SUMPRODUCT((B$2:B$237=B37) * (I$2:I$237&gt;I37) * (A$2:A$237&lt;&gt;"ECOWAS")), "")</f>
        <v>3</v>
      </c>
      <c r="I37">
        <v>1.0711341878955054</v>
      </c>
      <c r="N37" s="59"/>
      <c r="O37" s="23">
        <v>1.03470337032274</v>
      </c>
      <c r="P37">
        <v>1.0711341878955054</v>
      </c>
      <c r="AD37" t="s">
        <v>9</v>
      </c>
      <c r="AE37" t="s">
        <v>24</v>
      </c>
      <c r="AF37">
        <v>3</v>
      </c>
      <c r="AG37" t="s">
        <v>63</v>
      </c>
      <c r="AH37" t="str">
        <f t="shared" si="1"/>
        <v>Cote d'Ivoire|HCD Index - Fertility rate</v>
      </c>
      <c r="AI37">
        <v>3</v>
      </c>
      <c r="AJ37" t="s">
        <v>64</v>
      </c>
      <c r="AK37">
        <v>0.42923847431461698</v>
      </c>
      <c r="AL37">
        <v>0.45</v>
      </c>
      <c r="AM37">
        <v>3.2683055792187776E-2</v>
      </c>
      <c r="AO37">
        <v>0.48268305579218779</v>
      </c>
      <c r="AP37">
        <v>9</v>
      </c>
      <c r="AQ37">
        <v>0.5156364754734637</v>
      </c>
      <c r="AR37">
        <v>0.68024724134488135</v>
      </c>
    </row>
    <row r="38" spans="1:44" x14ac:dyDescent="0.35">
      <c r="A38" s="21" t="s">
        <v>11</v>
      </c>
      <c r="B38" t="s">
        <v>106</v>
      </c>
      <c r="C38" t="str">
        <f t="shared" si="0"/>
        <v>Guinea|HCD Gender Index - Life expectancy at birth</v>
      </c>
      <c r="D38" s="21" t="s">
        <v>11</v>
      </c>
      <c r="E38" s="59" t="str">
        <f>IFERROR(INDEX(Sheet7!D:D, MATCH(B38,Sheet7!B:B, 0)), "Non trouvé")</f>
        <v># years</v>
      </c>
      <c r="F38" t="str">
        <f>IFERROR(INDEX(Sheet7!D:D, MATCH(C38,Sheet7!C:C, 0)), "Non trouvé")</f>
        <v># years</v>
      </c>
      <c r="G38" s="23">
        <v>1.02073781940679</v>
      </c>
      <c r="H38" cm="1">
        <f t="array" ref="H38">IF(AND(B38&lt;&gt;"", I38&lt;&gt;""), 1 + SUMPRODUCT((B$2:B$237=B38) * (I$2:I$237&gt;I38) * (A$2:A$237&lt;&gt;"ECOWAS")), "")</f>
        <v>12</v>
      </c>
      <c r="I38">
        <v>1.043475996180224</v>
      </c>
      <c r="N38" s="59"/>
      <c r="O38" s="23">
        <v>1.02073781940679</v>
      </c>
      <c r="P38">
        <v>1.043475996180224</v>
      </c>
      <c r="AD38" t="s">
        <v>10</v>
      </c>
      <c r="AE38" t="s">
        <v>24</v>
      </c>
      <c r="AF38">
        <v>3</v>
      </c>
      <c r="AG38" t="s">
        <v>63</v>
      </c>
      <c r="AH38" t="str">
        <f t="shared" si="1"/>
        <v>Ghana|HCD Index - Fertility rate</v>
      </c>
      <c r="AI38">
        <v>3</v>
      </c>
      <c r="AJ38" t="s">
        <v>64</v>
      </c>
      <c r="AK38">
        <v>0.57462268546689033</v>
      </c>
      <c r="AL38">
        <v>0.6</v>
      </c>
      <c r="AM38">
        <v>4.2456192726884168E-2</v>
      </c>
      <c r="AO38">
        <v>0.64245619272688415</v>
      </c>
      <c r="AP38">
        <v>2</v>
      </c>
      <c r="AQ38">
        <v>0.64673122129801963</v>
      </c>
      <c r="AR38">
        <v>0.78411682223577162</v>
      </c>
    </row>
    <row r="39" spans="1:44" ht="25" x14ac:dyDescent="0.35">
      <c r="A39" s="21" t="s">
        <v>12</v>
      </c>
      <c r="B39" t="s">
        <v>106</v>
      </c>
      <c r="C39" t="str">
        <f t="shared" si="0"/>
        <v>Guinea-Bissau|HCD Gender Index - Life expectancy at birth</v>
      </c>
      <c r="D39" s="21" t="s">
        <v>12</v>
      </c>
      <c r="E39" s="59" t="str">
        <f>IFERROR(INDEX(Sheet7!D:D, MATCH(B39,Sheet7!B:B, 0)), "Non trouvé")</f>
        <v># years</v>
      </c>
      <c r="F39" t="str">
        <f>IFERROR(INDEX(Sheet7!D:D, MATCH(C39,Sheet7!C:C, 0)), "Non trouvé")</f>
        <v>Non trouvé</v>
      </c>
      <c r="G39" s="23">
        <v>1.06940769025841</v>
      </c>
      <c r="H39" cm="1">
        <f t="array" ref="H39">IF(AND(B39&lt;&gt;"", I39&lt;&gt;""), 1 + SUMPRODUCT((B$2:B$237=B39) * (I$2:I$237&gt;I39) * (A$2:A$237&lt;&gt;"ECOWAS")), "")</f>
        <v>2</v>
      </c>
      <c r="I39">
        <v>1.0767354335098969</v>
      </c>
      <c r="N39" s="59"/>
      <c r="O39" s="23">
        <v>1.06940769025841</v>
      </c>
      <c r="P39">
        <v>1.0767354335098969</v>
      </c>
      <c r="AD39" t="s">
        <v>11</v>
      </c>
      <c r="AE39" t="s">
        <v>24</v>
      </c>
      <c r="AF39">
        <v>3</v>
      </c>
      <c r="AG39" t="s">
        <v>63</v>
      </c>
      <c r="AH39" t="str">
        <f t="shared" si="1"/>
        <v>Guinea|HCD Index - Fertility rate</v>
      </c>
      <c r="AI39">
        <v>3</v>
      </c>
      <c r="AJ39" t="s">
        <v>64</v>
      </c>
      <c r="AK39">
        <v>0.41559702519621589</v>
      </c>
      <c r="AL39">
        <v>0.44</v>
      </c>
      <c r="AM39">
        <v>4.6233569946292186E-2</v>
      </c>
      <c r="AO39">
        <v>0.48623356994629219</v>
      </c>
      <c r="AP39">
        <v>8</v>
      </c>
      <c r="AQ39">
        <v>0.50333581166216212</v>
      </c>
      <c r="AR39">
        <v>0.67050112385768978</v>
      </c>
    </row>
    <row r="40" spans="1:44" x14ac:dyDescent="0.35">
      <c r="A40" s="21" t="s">
        <v>13</v>
      </c>
      <c r="B40" t="s">
        <v>106</v>
      </c>
      <c r="C40" t="str">
        <f t="shared" si="0"/>
        <v>Liberia|HCD Gender Index - Life expectancy at birth</v>
      </c>
      <c r="D40" s="21" t="s">
        <v>13</v>
      </c>
      <c r="E40" s="59" t="str">
        <f>IFERROR(INDEX(Sheet7!D:D, MATCH(B40,Sheet7!B:B, 0)), "Non trouvé")</f>
        <v># years</v>
      </c>
      <c r="F40" t="str">
        <f>IFERROR(INDEX(Sheet7!D:D, MATCH(C40,Sheet7!C:C, 0)), "Non trouvé")</f>
        <v># years</v>
      </c>
      <c r="G40" s="23">
        <v>1.0443594036514401</v>
      </c>
      <c r="H40" cm="1">
        <f t="array" ref="H40">IF(AND(B40&lt;&gt;"", I40&lt;&gt;""), 1 + SUMPRODUCT((B$2:B$237=B40) * (I$2:I$237&gt;I40) * (A$2:A$237&lt;&gt;"ECOWAS")), "")</f>
        <v>9</v>
      </c>
      <c r="I40">
        <v>1.0447896854117924</v>
      </c>
      <c r="N40" s="59"/>
      <c r="O40" s="23">
        <v>1.0443594036514401</v>
      </c>
      <c r="P40">
        <v>1.0447896854117924</v>
      </c>
      <c r="AD40" t="s">
        <v>12</v>
      </c>
      <c r="AE40" t="s">
        <v>24</v>
      </c>
      <c r="AF40">
        <v>3</v>
      </c>
      <c r="AG40" t="s">
        <v>63</v>
      </c>
      <c r="AH40" t="str">
        <f t="shared" si="1"/>
        <v>Guinea-Bissau|HCD Index - Fertility rate</v>
      </c>
      <c r="AI40">
        <v>3</v>
      </c>
      <c r="AJ40" t="s">
        <v>64</v>
      </c>
      <c r="AK40">
        <v>0.45745571838144639</v>
      </c>
      <c r="AL40">
        <v>0.49</v>
      </c>
      <c r="AM40">
        <v>6.9860021352456392E-2</v>
      </c>
      <c r="AO40">
        <v>0.55986002135245638</v>
      </c>
      <c r="AP40">
        <v>4</v>
      </c>
      <c r="AQ40">
        <v>0.54108031431601888</v>
      </c>
      <c r="AR40">
        <v>0.70040701861290766</v>
      </c>
    </row>
    <row r="41" spans="1:44" x14ac:dyDescent="0.35">
      <c r="A41" s="21" t="s">
        <v>14</v>
      </c>
      <c r="B41" t="s">
        <v>106</v>
      </c>
      <c r="C41" t="str">
        <f t="shared" si="0"/>
        <v>Mali|HCD Gender Index - Life expectancy at birth</v>
      </c>
      <c r="D41" s="21" t="s">
        <v>14</v>
      </c>
      <c r="E41" s="59" t="str">
        <f>IFERROR(INDEX(Sheet7!D:D, MATCH(B41,Sheet7!B:B, 0)), "Non trouvé")</f>
        <v># years</v>
      </c>
      <c r="F41" t="str">
        <f>IFERROR(INDEX(Sheet7!D:D, MATCH(C41,Sheet7!C:C, 0)), "Non trouvé")</f>
        <v># years</v>
      </c>
      <c r="G41" s="23">
        <v>1.0265851116540501</v>
      </c>
      <c r="H41" cm="1">
        <f t="array" ref="H41">IF(AND(B41&lt;&gt;"", I41&lt;&gt;""), 1 + SUMPRODUCT((B$2:B$237=B41) * (I$2:I$237&gt;I41) * (A$2:A$237&lt;&gt;"ECOWAS")), "")</f>
        <v>8</v>
      </c>
      <c r="I41">
        <v>1.0470859800756709</v>
      </c>
      <c r="N41" s="59"/>
      <c r="O41" s="23">
        <v>1.0265851116540501</v>
      </c>
      <c r="P41">
        <v>1.0470859800756709</v>
      </c>
      <c r="AD41" t="s">
        <v>13</v>
      </c>
      <c r="AE41" t="s">
        <v>24</v>
      </c>
      <c r="AF41">
        <v>3</v>
      </c>
      <c r="AG41" t="s">
        <v>63</v>
      </c>
      <c r="AH41" t="str">
        <f t="shared" si="1"/>
        <v>Liberia|HCD Index - Fertility rate</v>
      </c>
      <c r="AI41">
        <v>3</v>
      </c>
      <c r="AJ41" t="s">
        <v>64</v>
      </c>
      <c r="AK41">
        <v>0.48847599993835822</v>
      </c>
      <c r="AL41">
        <v>0.51</v>
      </c>
      <c r="AM41">
        <v>3.4163011407994937E-2</v>
      </c>
      <c r="AO41">
        <v>0.54416301140799495</v>
      </c>
      <c r="AP41">
        <v>5</v>
      </c>
      <c r="AQ41">
        <v>0.56905168681843066</v>
      </c>
      <c r="AR41">
        <v>0.72256942276186376</v>
      </c>
    </row>
    <row r="42" spans="1:44" x14ac:dyDescent="0.35">
      <c r="A42" s="21" t="s">
        <v>15</v>
      </c>
      <c r="B42" t="s">
        <v>106</v>
      </c>
      <c r="C42" t="str">
        <f t="shared" si="0"/>
        <v>Niger|HCD Gender Index - Life expectancy at birth</v>
      </c>
      <c r="D42" s="21" t="s">
        <v>15</v>
      </c>
      <c r="E42" s="59" t="str">
        <f>IFERROR(INDEX(Sheet7!D:D, MATCH(B42,Sheet7!B:B, 0)), "Non trouvé")</f>
        <v># years</v>
      </c>
      <c r="F42" t="str">
        <f>IFERROR(INDEX(Sheet7!D:D, MATCH(C42,Sheet7!C:C, 0)), "Non trouvé")</f>
        <v># years</v>
      </c>
      <c r="G42" s="23">
        <v>1.0381847554707</v>
      </c>
      <c r="H42" cm="1">
        <f t="array" ref="H42">IF(AND(B42&lt;&gt;"", I42&lt;&gt;""), 1 + SUMPRODUCT((B$2:B$237=B42) * (I$2:I$237&gt;I42) * (A$2:A$237&lt;&gt;"ECOWAS")), "")</f>
        <v>13</v>
      </c>
      <c r="I42">
        <v>1.0395152879633156</v>
      </c>
      <c r="N42" s="59"/>
      <c r="O42" s="23">
        <v>1.0381847554707</v>
      </c>
      <c r="P42">
        <v>1.0395152879633156</v>
      </c>
      <c r="AD42" t="s">
        <v>14</v>
      </c>
      <c r="AE42" t="s">
        <v>24</v>
      </c>
      <c r="AF42">
        <v>3</v>
      </c>
      <c r="AG42" t="s">
        <v>63</v>
      </c>
      <c r="AH42" t="str">
        <f t="shared" si="1"/>
        <v>Mali|HCD Index - Fertility rate</v>
      </c>
      <c r="AI42">
        <v>3</v>
      </c>
      <c r="AJ42" t="s">
        <v>64</v>
      </c>
      <c r="AK42">
        <v>0.19303584848367411</v>
      </c>
      <c r="AL42">
        <v>0.23</v>
      </c>
      <c r="AM42">
        <v>-3.4721721524260118E-2</v>
      </c>
      <c r="AO42">
        <v>0.19527827847573989</v>
      </c>
      <c r="AP42">
        <v>14</v>
      </c>
      <c r="AQ42">
        <v>0.30264963906955789</v>
      </c>
      <c r="AR42">
        <v>0.51149254951186673</v>
      </c>
    </row>
    <row r="43" spans="1:44" x14ac:dyDescent="0.35">
      <c r="A43" s="21" t="s">
        <v>16</v>
      </c>
      <c r="B43" t="s">
        <v>106</v>
      </c>
      <c r="C43" t="str">
        <f t="shared" si="0"/>
        <v>Nigeria|HCD Gender Index - Life expectancy at birth</v>
      </c>
      <c r="D43" s="21" t="s">
        <v>16</v>
      </c>
      <c r="E43" s="59" t="str">
        <f>IFERROR(INDEX(Sheet7!D:D, MATCH(B43,Sheet7!B:B, 0)), "Non trouvé")</f>
        <v># years</v>
      </c>
      <c r="F43" t="str">
        <f>IFERROR(INDEX(Sheet7!D:D, MATCH(C43,Sheet7!C:C, 0)), "Non trouvé")</f>
        <v># years</v>
      </c>
      <c r="G43" s="23">
        <v>1.03402182602391</v>
      </c>
      <c r="H43" cm="1">
        <f t="array" ref="H43">IF(AND(B43&lt;&gt;"", I43&lt;&gt;""), 1 + SUMPRODUCT((B$2:B$237=B43) * (I$2:I$237&gt;I43) * (A$2:A$237&lt;&gt;"ECOWAS")), "")</f>
        <v>15</v>
      </c>
      <c r="I43">
        <v>1.0150138663096491</v>
      </c>
      <c r="N43" s="59"/>
      <c r="O43" s="23">
        <v>1.03402182602391</v>
      </c>
      <c r="P43">
        <v>1.0150138663096491</v>
      </c>
      <c r="AD43" t="s">
        <v>15</v>
      </c>
      <c r="AE43" t="s">
        <v>24</v>
      </c>
      <c r="AF43">
        <v>3</v>
      </c>
      <c r="AG43" t="s">
        <v>63</v>
      </c>
      <c r="AH43" t="str">
        <f t="shared" si="1"/>
        <v>Niger|HCD Index - Fertility rate</v>
      </c>
      <c r="AI43">
        <v>3</v>
      </c>
      <c r="AJ43" t="s">
        <v>64</v>
      </c>
      <c r="AK43">
        <v>0</v>
      </c>
      <c r="AL43">
        <v>0.03</v>
      </c>
      <c r="AM43">
        <v>3.8233190469941988E-3</v>
      </c>
      <c r="AO43">
        <v>3.3823319046994198E-2</v>
      </c>
      <c r="AP43">
        <v>15</v>
      </c>
      <c r="AQ43">
        <v>0.12858682102744179</v>
      </c>
      <c r="AR43">
        <v>0.3735783116451703</v>
      </c>
    </row>
    <row r="44" spans="1:44" x14ac:dyDescent="0.35">
      <c r="A44" s="21" t="s">
        <v>141</v>
      </c>
      <c r="B44" t="s">
        <v>106</v>
      </c>
      <c r="C44" t="str">
        <f t="shared" si="0"/>
        <v>Senegal |HCD Gender Index - Life expectancy at birth</v>
      </c>
      <c r="D44" s="21" t="s">
        <v>141</v>
      </c>
      <c r="E44" s="59" t="str">
        <f>IFERROR(INDEX(Sheet7!D:D, MATCH(B44,Sheet7!B:B, 0)), "Non trouvé")</f>
        <v># years</v>
      </c>
      <c r="F44" t="str">
        <f>IFERROR(INDEX(Sheet7!D:D, MATCH(C44,Sheet7!C:C, 0)), "Non trouvé")</f>
        <v>Non trouvé</v>
      </c>
      <c r="G44" s="23">
        <v>1.06327843423514</v>
      </c>
      <c r="H44" cm="1">
        <f t="array" ref="H44">IF(AND(B44&lt;&gt;"", I44&lt;&gt;""), 1 + SUMPRODUCT((B$2:B$237=B44) * (I$2:I$237&gt;I44) * (A$2:A$237&lt;&gt;"ECOWAS")), "")</f>
        <v>4</v>
      </c>
      <c r="I44">
        <v>1.0699901161354091</v>
      </c>
      <c r="N44" s="59"/>
      <c r="O44" s="23">
        <v>1.06327843423514</v>
      </c>
      <c r="P44">
        <v>1.0699901161354091</v>
      </c>
      <c r="AD44" t="s">
        <v>16</v>
      </c>
      <c r="AE44" t="s">
        <v>24</v>
      </c>
      <c r="AF44">
        <v>3</v>
      </c>
      <c r="AG44" t="s">
        <v>63</v>
      </c>
      <c r="AH44" t="str">
        <f t="shared" si="1"/>
        <v>Nigeria|HCD Index - Fertility rate</v>
      </c>
      <c r="AI44">
        <v>3</v>
      </c>
      <c r="AJ44" t="s">
        <v>64</v>
      </c>
      <c r="AK44">
        <v>0.28852599231248088</v>
      </c>
      <c r="AL44">
        <v>0.31</v>
      </c>
      <c r="AM44">
        <v>1.9637208833689301E-2</v>
      </c>
      <c r="AO44">
        <v>0.3296372088336893</v>
      </c>
      <c r="AP44">
        <v>13</v>
      </c>
      <c r="AQ44">
        <v>0.38875428574866849</v>
      </c>
      <c r="AR44">
        <v>0.57971537192220723</v>
      </c>
    </row>
    <row r="45" spans="1:44" ht="25" x14ac:dyDescent="0.35">
      <c r="A45" s="21" t="s">
        <v>18</v>
      </c>
      <c r="B45" t="s">
        <v>106</v>
      </c>
      <c r="C45" t="str">
        <f t="shared" si="0"/>
        <v>Sierra Leone|HCD Gender Index - Life expectancy at birth</v>
      </c>
      <c r="D45" s="21" t="s">
        <v>18</v>
      </c>
      <c r="E45" s="59" t="str">
        <f>IFERROR(INDEX(Sheet7!D:D, MATCH(B45,Sheet7!B:B, 0)), "Non trouvé")</f>
        <v># years</v>
      </c>
      <c r="F45" t="str">
        <f>IFERROR(INDEX(Sheet7!D:D, MATCH(C45,Sheet7!C:C, 0)), "Non trouvé")</f>
        <v># years</v>
      </c>
      <c r="G45" s="23">
        <v>1.0304904090765601</v>
      </c>
      <c r="H45" cm="1">
        <f t="array" ref="H45">IF(AND(B45&lt;&gt;"", I45&lt;&gt;""), 1 + SUMPRODUCT((B$2:B$237=B45) * (I$2:I$237&gt;I45) * (A$2:A$237&lt;&gt;"ECOWAS")), "")</f>
        <v>11</v>
      </c>
      <c r="I45">
        <v>1.0441812178767147</v>
      </c>
      <c r="N45" s="59"/>
      <c r="O45" s="23">
        <v>1.0304904090765601</v>
      </c>
      <c r="P45">
        <v>1.0441812178767147</v>
      </c>
      <c r="AD45" t="s">
        <v>17</v>
      </c>
      <c r="AE45" t="s">
        <v>24</v>
      </c>
      <c r="AF45">
        <v>3</v>
      </c>
      <c r="AG45" t="s">
        <v>63</v>
      </c>
      <c r="AH45" t="str">
        <f t="shared" si="1"/>
        <v>Senegal|HCD Index - Fertility rate</v>
      </c>
      <c r="AI45">
        <v>3</v>
      </c>
      <c r="AJ45" t="s">
        <v>64</v>
      </c>
      <c r="AK45">
        <v>0.43054655847665541</v>
      </c>
      <c r="AL45">
        <v>0.46</v>
      </c>
      <c r="AM45">
        <v>2.8475999938358199E-2</v>
      </c>
      <c r="AO45">
        <v>0.48847599993835822</v>
      </c>
      <c r="AP45">
        <v>7</v>
      </c>
      <c r="AQ45">
        <v>0.51681599118139665</v>
      </c>
      <c r="AR45">
        <v>0.68118180055598188</v>
      </c>
    </row>
    <row r="46" spans="1:44" x14ac:dyDescent="0.35">
      <c r="A46" s="21" t="s">
        <v>142</v>
      </c>
      <c r="B46" t="s">
        <v>106</v>
      </c>
      <c r="C46" t="str">
        <f t="shared" si="0"/>
        <v>Togo |HCD Gender Index - Life expectancy at birth</v>
      </c>
      <c r="D46" s="21" t="s">
        <v>142</v>
      </c>
      <c r="E46" s="59" t="str">
        <f>IFERROR(INDEX(Sheet7!D:D, MATCH(B46,Sheet7!B:B, 0)), "Non trouvé")</f>
        <v># years</v>
      </c>
      <c r="F46" t="str">
        <f>IFERROR(INDEX(Sheet7!D:D, MATCH(C46,Sheet7!C:C, 0)), "Non trouvé")</f>
        <v>Non trouvé</v>
      </c>
      <c r="G46" s="23">
        <v>1.0293589573081501</v>
      </c>
      <c r="H46" cm="1">
        <f t="array" ref="H46">IF(AND(B46&lt;&gt;"", I46&lt;&gt;""), 1 + SUMPRODUCT((B$2:B$237=B46) * (I$2:I$237&gt;I46) * (A$2:A$237&lt;&gt;"ECOWAS")), "")</f>
        <v>14</v>
      </c>
      <c r="I46">
        <v>1.0253414189222503</v>
      </c>
      <c r="N46" s="59"/>
      <c r="O46" s="23">
        <v>1.0293589573081501</v>
      </c>
      <c r="P46">
        <v>1.0253414189222503</v>
      </c>
      <c r="AD46" t="s">
        <v>18</v>
      </c>
      <c r="AE46" t="s">
        <v>24</v>
      </c>
      <c r="AF46">
        <v>3</v>
      </c>
      <c r="AG46" t="s">
        <v>63</v>
      </c>
      <c r="AH46" t="str">
        <f t="shared" si="1"/>
        <v>Sierra Leone|HCD Index - Fertility rate</v>
      </c>
      <c r="AI46">
        <v>3</v>
      </c>
      <c r="AJ46" t="s">
        <v>64</v>
      </c>
      <c r="AK46">
        <v>0.49370833658651198</v>
      </c>
      <c r="AL46">
        <v>0.53</v>
      </c>
      <c r="AM46">
        <v>3.4905488834604648E-2</v>
      </c>
      <c r="AO46">
        <v>0.56490548883460467</v>
      </c>
      <c r="AP46">
        <v>3</v>
      </c>
      <c r="AQ46">
        <v>0.57376974965016259</v>
      </c>
      <c r="AR46">
        <v>0.72630765960626587</v>
      </c>
    </row>
    <row r="47" spans="1:44" x14ac:dyDescent="0.35">
      <c r="A47" s="21" t="s">
        <v>6</v>
      </c>
      <c r="B47" t="s">
        <v>107</v>
      </c>
      <c r="C47" t="str">
        <f t="shared" si="0"/>
        <v>Benin|HCD Gender Index - Children out of school</v>
      </c>
      <c r="D47" s="21" t="s">
        <v>6</v>
      </c>
      <c r="E47" s="59" t="str">
        <f>IFERROR(INDEX(Sheet7!D:D, MATCH(B47,Sheet7!B:B, 0)), "Non trouvé")</f>
        <v xml:space="preserve">% of primary school age children </v>
      </c>
      <c r="F47" t="str">
        <f>IFERROR(INDEX(Sheet7!D:D, MATCH(C47,Sheet7!C:C, 0)), "Non trouvé")</f>
        <v xml:space="preserve">% of primary school age children </v>
      </c>
      <c r="G47" s="23">
        <v>0.35991183277857802</v>
      </c>
      <c r="H47" cm="1">
        <f t="array" ref="H47">IF(AND(B47&lt;&gt;"", I47&lt;&gt;""), 1 + SUMPRODUCT((B$2:B$237=B47) * (I$2:I$237&gt;I47) * (A$2:A$237&lt;&gt;"ECOWAS")), "")</f>
        <v>14</v>
      </c>
      <c r="I47">
        <v>0.29456052958562912</v>
      </c>
      <c r="N47" s="59"/>
      <c r="O47" s="23">
        <v>0.35991183277857802</v>
      </c>
      <c r="P47">
        <v>0.29456052958562912</v>
      </c>
      <c r="AD47" t="s">
        <v>19</v>
      </c>
      <c r="AE47" t="s">
        <v>24</v>
      </c>
      <c r="AF47">
        <v>3</v>
      </c>
      <c r="AG47" t="s">
        <v>63</v>
      </c>
      <c r="AH47" t="str">
        <f t="shared" si="1"/>
        <v>Gambia, The|HCD Index - Fertility rate</v>
      </c>
      <c r="AI47">
        <v>3</v>
      </c>
      <c r="AJ47" t="s">
        <v>64</v>
      </c>
      <c r="AK47">
        <v>0.32141496552944759</v>
      </c>
      <c r="AL47">
        <v>0.35</v>
      </c>
      <c r="AM47">
        <v>8.2975857634726813E-2</v>
      </c>
      <c r="AO47">
        <v>0.43297585763472679</v>
      </c>
      <c r="AP47">
        <v>10</v>
      </c>
      <c r="AQ47">
        <v>0.41841068069098458</v>
      </c>
      <c r="AR47">
        <v>0.60321286065844981</v>
      </c>
    </row>
    <row r="48" spans="1:44" ht="25" x14ac:dyDescent="0.35">
      <c r="A48" s="21" t="s">
        <v>7</v>
      </c>
      <c r="B48" t="s">
        <v>107</v>
      </c>
      <c r="C48" t="str">
        <f t="shared" si="0"/>
        <v>Burkina Faso|HCD Gender Index - Children out of school</v>
      </c>
      <c r="D48" s="21" t="s">
        <v>7</v>
      </c>
      <c r="E48" s="59" t="str">
        <f>IFERROR(INDEX(Sheet7!D:D, MATCH(B48,Sheet7!B:B, 0)), "Non trouvé")</f>
        <v xml:space="preserve">% of primary school age children </v>
      </c>
      <c r="F48" t="str">
        <f>IFERROR(INDEX(Sheet7!D:D, MATCH(C48,Sheet7!C:C, 0)), "Non trouvé")</f>
        <v xml:space="preserve">% of primary school age children </v>
      </c>
      <c r="G48" s="23">
        <v>0.95018070925322495</v>
      </c>
      <c r="H48" cm="1">
        <f t="array" ref="H48">IF(AND(B48&lt;&gt;"", I48&lt;&gt;""), 1 + SUMPRODUCT((B$2:B$237=B48) * (I$2:I$237&gt;I48) * (A$2:A$237&lt;&gt;"ECOWAS")), "")</f>
        <v>6</v>
      </c>
      <c r="I48">
        <v>1.0194949497671557</v>
      </c>
      <c r="N48" s="59"/>
      <c r="O48" s="23">
        <v>0.95018070925322495</v>
      </c>
      <c r="P48">
        <v>1.0194949497671557</v>
      </c>
      <c r="AD48" t="s">
        <v>20</v>
      </c>
      <c r="AE48" t="s">
        <v>24</v>
      </c>
      <c r="AF48">
        <v>3</v>
      </c>
      <c r="AG48" t="s">
        <v>63</v>
      </c>
      <c r="AH48" t="str">
        <f t="shared" si="1"/>
        <v>Togo|HCD Index - Fertility rate</v>
      </c>
      <c r="AI48">
        <v>3</v>
      </c>
      <c r="AJ48" t="s">
        <v>64</v>
      </c>
      <c r="AK48">
        <v>0.48903660743637462</v>
      </c>
      <c r="AL48">
        <v>0.51</v>
      </c>
      <c r="AM48">
        <v>2.7689915190722836E-3</v>
      </c>
      <c r="AO48">
        <v>0.51276899151907229</v>
      </c>
      <c r="AP48">
        <v>6</v>
      </c>
      <c r="AQ48">
        <v>0.5695571935504018</v>
      </c>
      <c r="AR48">
        <v>0.7229699481380496</v>
      </c>
    </row>
    <row r="49" spans="1:44" ht="25" x14ac:dyDescent="0.35">
      <c r="A49" s="21" t="s">
        <v>8</v>
      </c>
      <c r="B49" t="s">
        <v>107</v>
      </c>
      <c r="C49" t="str">
        <f t="shared" si="0"/>
        <v>Cabo Verde|HCD Gender Index - Children out of school</v>
      </c>
      <c r="D49" s="21" t="s">
        <v>8</v>
      </c>
      <c r="E49" s="59" t="str">
        <f>IFERROR(INDEX(Sheet7!D:D, MATCH(B49,Sheet7!B:B, 0)), "Non trouvé")</f>
        <v xml:space="preserve">% of primary school age children </v>
      </c>
      <c r="F49" t="str">
        <f>IFERROR(INDEX(Sheet7!D:D, MATCH(C49,Sheet7!C:C, 0)), "Non trouvé")</f>
        <v xml:space="preserve">% of primary school age children </v>
      </c>
      <c r="G49" s="23">
        <v>0.87974062011627496</v>
      </c>
      <c r="H49" cm="1">
        <f t="array" ref="H49">IF(AND(B49&lt;&gt;"", I49&lt;&gt;""), 1 + SUMPRODUCT((B$2:B$237=B49) * (I$2:I$237&gt;I49) * (A$2:A$237&lt;&gt;"ECOWAS")), "")</f>
        <v>7</v>
      </c>
      <c r="I49">
        <v>0.98357664233576625</v>
      </c>
      <c r="N49" s="59"/>
      <c r="O49" s="23">
        <v>0.87974062011627496</v>
      </c>
      <c r="P49">
        <v>0.98357664233576625</v>
      </c>
      <c r="AD49" t="s">
        <v>21</v>
      </c>
      <c r="AE49" t="s">
        <v>24</v>
      </c>
      <c r="AF49">
        <v>3</v>
      </c>
      <c r="AG49" t="s">
        <v>63</v>
      </c>
      <c r="AH49" t="str">
        <f t="shared" si="1"/>
        <v>ECOWAS|HCD Index - Fertility rate</v>
      </c>
      <c r="AI49">
        <v>3</v>
      </c>
      <c r="AJ49" t="s">
        <v>64</v>
      </c>
      <c r="AK49">
        <v>0.41154819326609698</v>
      </c>
      <c r="AL49">
        <v>0.44</v>
      </c>
      <c r="AM49">
        <v>2.8182008510161616E-2</v>
      </c>
      <c r="AO49">
        <v>0.46818200851016162</v>
      </c>
      <c r="AQ49">
        <v>0.49968492970903622</v>
      </c>
      <c r="AR49">
        <v>0.66760844058523572</v>
      </c>
    </row>
    <row r="50" spans="1:44" ht="25" x14ac:dyDescent="0.35">
      <c r="A50" s="21" t="s">
        <v>9</v>
      </c>
      <c r="B50" t="s">
        <v>107</v>
      </c>
      <c r="C50" t="str">
        <f t="shared" si="0"/>
        <v>Cote d'Ivoire|HCD Gender Index - Children out of school</v>
      </c>
      <c r="D50" s="21" t="s">
        <v>9</v>
      </c>
      <c r="E50" s="59" t="str">
        <f>IFERROR(INDEX(Sheet7!D:D, MATCH(B50,Sheet7!B:B, 0)), "Non trouvé")</f>
        <v xml:space="preserve">% of primary school age children </v>
      </c>
      <c r="F50" t="str">
        <f>IFERROR(INDEX(Sheet7!D:D, MATCH(C50,Sheet7!C:C, 0)), "Non trouvé")</f>
        <v xml:space="preserve">% of primary school age children </v>
      </c>
      <c r="G50" s="23">
        <v>0.19436829921854101</v>
      </c>
      <c r="H50" cm="1">
        <f t="array" ref="H50">IF(AND(B50&lt;&gt;"", I50&lt;&gt;""), 1 + SUMPRODUCT((B$2:B$237=B50) * (I$2:I$237&gt;I50) * (A$2:A$237&lt;&gt;"ECOWAS")), "")</f>
        <v>11</v>
      </c>
      <c r="I50">
        <v>0.58593834000331446</v>
      </c>
      <c r="N50" s="59"/>
      <c r="O50" s="23">
        <v>0.19436829921854101</v>
      </c>
      <c r="P50">
        <v>0.58593834000331446</v>
      </c>
      <c r="AD50" t="s">
        <v>6</v>
      </c>
      <c r="AE50" t="s">
        <v>25</v>
      </c>
      <c r="AF50">
        <v>4</v>
      </c>
      <c r="AG50" t="s">
        <v>65</v>
      </c>
      <c r="AH50" t="str">
        <f t="shared" si="1"/>
        <v>Benin|HCD Index - Maternal mortality rate</v>
      </c>
      <c r="AI50">
        <v>4</v>
      </c>
      <c r="AJ50" t="s">
        <v>66</v>
      </c>
      <c r="AK50">
        <v>0.6583529979860403</v>
      </c>
      <c r="AL50">
        <v>0.66</v>
      </c>
      <c r="AM50">
        <v>-0.11638071950530282</v>
      </c>
      <c r="AO50">
        <v>0.54361928049469721</v>
      </c>
      <c r="AP50">
        <v>11</v>
      </c>
      <c r="AQ50">
        <v>0.73140997125217833</v>
      </c>
      <c r="AR50">
        <v>0.88394939010493179</v>
      </c>
    </row>
    <row r="51" spans="1:44" ht="25" x14ac:dyDescent="0.35">
      <c r="A51" s="21" t="s">
        <v>19</v>
      </c>
      <c r="B51" t="s">
        <v>107</v>
      </c>
      <c r="C51" t="str">
        <f t="shared" si="0"/>
        <v>Gambia, The|HCD Gender Index - Children out of school</v>
      </c>
      <c r="D51" s="21" t="s">
        <v>19</v>
      </c>
      <c r="E51" s="59" t="str">
        <f>IFERROR(INDEX(Sheet7!D:D, MATCH(B51,Sheet7!B:B, 0)), "Non trouvé")</f>
        <v xml:space="preserve">% of primary school age children </v>
      </c>
      <c r="F51" t="str">
        <f>IFERROR(INDEX(Sheet7!D:D, MATCH(C51,Sheet7!C:C, 0)), "Non trouvé")</f>
        <v>Non trouvé</v>
      </c>
      <c r="G51" s="23">
        <v>1.93124340783308</v>
      </c>
      <c r="H51" cm="1">
        <f t="array" ref="H51">IF(AND(B51&lt;&gt;"", I51&lt;&gt;""), 1 + SUMPRODUCT((B$2:B$237=B51) * (I$2:I$237&gt;I51) * (A$2:A$237&lt;&gt;"ECOWAS")), "")</f>
        <v>1</v>
      </c>
      <c r="I51">
        <v>1.5982249533040704</v>
      </c>
      <c r="N51" s="59"/>
      <c r="O51" s="23">
        <v>1.93124340783308</v>
      </c>
      <c r="P51">
        <v>1.5982249533040704</v>
      </c>
      <c r="AD51" t="s">
        <v>7</v>
      </c>
      <c r="AE51" t="s">
        <v>25</v>
      </c>
      <c r="AF51">
        <v>4</v>
      </c>
      <c r="AG51" t="s">
        <v>65</v>
      </c>
      <c r="AH51" t="str">
        <f t="shared" si="1"/>
        <v>Burkina Faso|HCD Index - Maternal mortality rate</v>
      </c>
      <c r="AI51">
        <v>4</v>
      </c>
      <c r="AJ51" t="s">
        <v>66</v>
      </c>
      <c r="AK51">
        <v>0.72846804756408334</v>
      </c>
      <c r="AL51">
        <v>0.73</v>
      </c>
      <c r="AM51">
        <v>4.9460810893569129E-2</v>
      </c>
      <c r="AO51">
        <v>0.77946081089356911</v>
      </c>
      <c r="AP51">
        <v>4</v>
      </c>
      <c r="AQ51">
        <v>0.78735528042343894</v>
      </c>
      <c r="AR51">
        <v>0.91030896816369355</v>
      </c>
    </row>
    <row r="52" spans="1:44" x14ac:dyDescent="0.35">
      <c r="A52" s="21" t="s">
        <v>10</v>
      </c>
      <c r="B52" t="s">
        <v>107</v>
      </c>
      <c r="C52" t="str">
        <f t="shared" si="0"/>
        <v>Ghana|HCD Gender Index - Children out of school</v>
      </c>
      <c r="D52" s="21" t="s">
        <v>10</v>
      </c>
      <c r="E52" s="59" t="str">
        <f>IFERROR(INDEX(Sheet7!D:D, MATCH(B52,Sheet7!B:B, 0)), "Non trouvé")</f>
        <v xml:space="preserve">% of primary school age children </v>
      </c>
      <c r="F52" t="str">
        <f>IFERROR(INDEX(Sheet7!D:D, MATCH(C52,Sheet7!C:C, 0)), "Non trouvé")</f>
        <v xml:space="preserve">% of primary school age children </v>
      </c>
      <c r="G52" s="23">
        <v>2.9115634151879899</v>
      </c>
      <c r="H52" cm="1">
        <f t="array" ref="H52">IF(AND(B52&lt;&gt;"", I52&lt;&gt;""), 1 + SUMPRODUCT((B$2:B$237=B52) * (I$2:I$237&gt;I52) * (A$2:A$237&lt;&gt;"ECOWAS")), "")</f>
        <v>5</v>
      </c>
      <c r="I52">
        <v>1.0394413230855306</v>
      </c>
      <c r="N52" s="59"/>
      <c r="O52" s="23">
        <v>2.9115634151879899</v>
      </c>
      <c r="P52">
        <v>1.0394413230855306</v>
      </c>
      <c r="AD52" t="s">
        <v>8</v>
      </c>
      <c r="AE52" t="s">
        <v>25</v>
      </c>
      <c r="AF52">
        <v>4</v>
      </c>
      <c r="AG52" t="s">
        <v>65</v>
      </c>
      <c r="AH52" t="str">
        <f t="shared" si="1"/>
        <v>Cabo Verde|HCD Index - Maternal mortality rate</v>
      </c>
      <c r="AI52">
        <v>4</v>
      </c>
      <c r="AJ52" t="s">
        <v>66</v>
      </c>
      <c r="AK52">
        <v>0.96704133314132057</v>
      </c>
      <c r="AL52">
        <v>0.56999999999999995</v>
      </c>
      <c r="AM52">
        <v>0.41161069409260231</v>
      </c>
      <c r="AO52">
        <v>0.98161069409260227</v>
      </c>
      <c r="AP52">
        <v>1</v>
      </c>
      <c r="AQ52">
        <v>0.97771464409707876</v>
      </c>
      <c r="AR52">
        <v>1</v>
      </c>
    </row>
    <row r="53" spans="1:44" x14ac:dyDescent="0.35">
      <c r="A53" s="21" t="s">
        <v>11</v>
      </c>
      <c r="B53" t="s">
        <v>107</v>
      </c>
      <c r="C53" t="str">
        <f t="shared" si="0"/>
        <v>Guinea|HCD Gender Index - Children out of school</v>
      </c>
      <c r="D53" s="22" t="s">
        <v>11</v>
      </c>
      <c r="E53" s="59" t="str">
        <f>IFERROR(INDEX(Sheet7!D:D, MATCH(B53,Sheet7!B:B, 0)), "Non trouvé")</f>
        <v xml:space="preserve">% of primary school age children </v>
      </c>
      <c r="F53" t="str">
        <f>IFERROR(INDEX(Sheet7!D:D, MATCH(C53,Sheet7!C:C, 0)), "Non trouvé")</f>
        <v xml:space="preserve">% of primary school age children </v>
      </c>
      <c r="G53" s="25"/>
      <c r="H53" cm="1">
        <f t="array" ref="H53">IF(AND(B53&lt;&gt;"", I53&lt;&gt;""), 1 + SUMPRODUCT((B$2:B$237=B53) * (I$2:I$237&gt;I53) * (A$2:A$237&lt;&gt;"ECOWAS")), "")</f>
        <v>12</v>
      </c>
      <c r="I53">
        <v>0.56749847370853845</v>
      </c>
      <c r="N53" s="59"/>
      <c r="O53" s="25"/>
      <c r="P53">
        <v>0.56749847370853845</v>
      </c>
      <c r="AD53" t="s">
        <v>9</v>
      </c>
      <c r="AE53" t="s">
        <v>25</v>
      </c>
      <c r="AF53">
        <v>4</v>
      </c>
      <c r="AG53" t="s">
        <v>65</v>
      </c>
      <c r="AH53" t="str">
        <f t="shared" si="1"/>
        <v>Cote d'Ivoire|HCD Index - Maternal mortality rate</v>
      </c>
      <c r="AI53">
        <v>4</v>
      </c>
      <c r="AJ53" t="s">
        <v>66</v>
      </c>
      <c r="AK53">
        <v>0.45802428490591729</v>
      </c>
      <c r="AL53">
        <v>0.46</v>
      </c>
      <c r="AM53">
        <v>0.12277443805126659</v>
      </c>
      <c r="AO53">
        <v>0.58277443805126661</v>
      </c>
      <c r="AP53">
        <v>10</v>
      </c>
      <c r="AQ53">
        <v>0.57156623076286239</v>
      </c>
      <c r="AR53">
        <v>0.80863630993704083</v>
      </c>
    </row>
    <row r="54" spans="1:44" ht="25" x14ac:dyDescent="0.35">
      <c r="A54" s="20" t="s">
        <v>12</v>
      </c>
      <c r="B54" t="s">
        <v>107</v>
      </c>
      <c r="C54" t="str">
        <f t="shared" si="0"/>
        <v>Guinea-Bissau|HCD Gender Index - Children out of school</v>
      </c>
      <c r="D54" s="20" t="s">
        <v>12</v>
      </c>
      <c r="E54" s="59" t="str">
        <f>IFERROR(INDEX(Sheet7!D:D, MATCH(B54,Sheet7!B:B, 0)), "Non trouvé")</f>
        <v xml:space="preserve">% of primary school age children </v>
      </c>
      <c r="F54" t="str">
        <f>IFERROR(INDEX(Sheet7!D:D, MATCH(C54,Sheet7!C:C, 0)), "Non trouvé")</f>
        <v>Non trouvé</v>
      </c>
      <c r="G54" s="24">
        <v>1.09340668732266</v>
      </c>
      <c r="H54" cm="1">
        <f t="array" ref="H54">IF(AND(B54&lt;&gt;"", I54&lt;&gt;""), 1 + SUMPRODUCT((B$2:B$237=B54) * (I$2:I$237&gt;I54) * (A$2:A$237&lt;&gt;"ECOWAS")), "")</f>
        <v>4</v>
      </c>
      <c r="I54">
        <v>1.0900000000000001</v>
      </c>
      <c r="N54" s="59"/>
      <c r="O54" s="24">
        <v>1.09340668732266</v>
      </c>
      <c r="P54">
        <v>1.0900000000000001</v>
      </c>
      <c r="AD54" t="s">
        <v>10</v>
      </c>
      <c r="AE54" t="s">
        <v>25</v>
      </c>
      <c r="AF54">
        <v>4</v>
      </c>
      <c r="AG54" t="s">
        <v>65</v>
      </c>
      <c r="AH54" t="str">
        <f t="shared" si="1"/>
        <v>Ghana|HCD Index - Maternal mortality rate</v>
      </c>
      <c r="AI54">
        <v>4</v>
      </c>
      <c r="AJ54" t="s">
        <v>66</v>
      </c>
      <c r="AK54">
        <v>0.73939506827754453</v>
      </c>
      <c r="AL54">
        <v>0.74</v>
      </c>
      <c r="AM54">
        <v>4.0371395953024192E-2</v>
      </c>
      <c r="AO54">
        <v>0.78037139595302418</v>
      </c>
      <c r="AP54">
        <v>3</v>
      </c>
      <c r="AQ54">
        <v>0.79607402990467424</v>
      </c>
      <c r="AR54">
        <v>0.91441695435466941</v>
      </c>
    </row>
    <row r="55" spans="1:44" x14ac:dyDescent="0.35">
      <c r="A55" s="21" t="s">
        <v>13</v>
      </c>
      <c r="B55" t="s">
        <v>107</v>
      </c>
      <c r="C55" t="str">
        <f t="shared" si="0"/>
        <v>Liberia|HCD Gender Index - Children out of school</v>
      </c>
      <c r="D55" s="22" t="s">
        <v>13</v>
      </c>
      <c r="E55" s="59" t="str">
        <f>IFERROR(INDEX(Sheet7!D:D, MATCH(B55,Sheet7!B:B, 0)), "Non trouvé")</f>
        <v xml:space="preserve">% of primary school age children </v>
      </c>
      <c r="F55" t="str">
        <f>IFERROR(INDEX(Sheet7!D:D, MATCH(C55,Sheet7!C:C, 0)), "Non trouvé")</f>
        <v xml:space="preserve">% of primary school age children </v>
      </c>
      <c r="G55" s="25"/>
      <c r="H55" cm="1">
        <f t="array" ref="H55">IF(AND(B55&lt;&gt;"", I55&lt;&gt;""), 1 + SUMPRODUCT((B$2:B$237=B55) * (I$2:I$237&gt;I55) * (A$2:A$237&lt;&gt;"ECOWAS")), "")</f>
        <v>3</v>
      </c>
      <c r="I55">
        <v>1.115177052869557</v>
      </c>
      <c r="N55" s="59"/>
      <c r="O55" s="25"/>
      <c r="P55">
        <v>1.115177052869557</v>
      </c>
      <c r="AD55" t="s">
        <v>11</v>
      </c>
      <c r="AE55" t="s">
        <v>25</v>
      </c>
      <c r="AF55">
        <v>4</v>
      </c>
      <c r="AG55" t="s">
        <v>65</v>
      </c>
      <c r="AH55" t="str">
        <f t="shared" si="1"/>
        <v>Guinea|HCD Index - Maternal mortality rate</v>
      </c>
      <c r="AI55">
        <v>4</v>
      </c>
      <c r="AJ55" t="s">
        <v>66</v>
      </c>
      <c r="AK55">
        <v>0.49535827234357671</v>
      </c>
      <c r="AL55">
        <v>0.5</v>
      </c>
      <c r="AM55">
        <v>1.6301728711044072E-2</v>
      </c>
      <c r="AO55">
        <v>0.51630172871104407</v>
      </c>
      <c r="AP55">
        <v>12</v>
      </c>
      <c r="AQ55">
        <v>0.60135529149041678</v>
      </c>
      <c r="AR55">
        <v>0.82267192942287515</v>
      </c>
    </row>
    <row r="56" spans="1:44" x14ac:dyDescent="0.35">
      <c r="A56" s="20" t="s">
        <v>14</v>
      </c>
      <c r="B56" t="s">
        <v>107</v>
      </c>
      <c r="C56" t="str">
        <f t="shared" si="0"/>
        <v>Mali|HCD Gender Index - Children out of school</v>
      </c>
      <c r="D56" s="20" t="s">
        <v>14</v>
      </c>
      <c r="E56" s="59" t="str">
        <f>IFERROR(INDEX(Sheet7!D:D, MATCH(B56,Sheet7!B:B, 0)), "Non trouvé")</f>
        <v xml:space="preserve">% of primary school age children </v>
      </c>
      <c r="F56" t="str">
        <f>IFERROR(INDEX(Sheet7!D:D, MATCH(C56,Sheet7!C:C, 0)), "Non trouvé")</f>
        <v xml:space="preserve">% of primary school age children </v>
      </c>
      <c r="G56" s="24">
        <v>0.85833220910711305</v>
      </c>
      <c r="H56" cm="1">
        <f t="array" ref="H56">IF(AND(B56&lt;&gt;"", I56&lt;&gt;""), 1 + SUMPRODUCT((B$2:B$237=B56) * (I$2:I$237&gt;I56) * (A$2:A$237&lt;&gt;"ECOWAS")), "")</f>
        <v>10</v>
      </c>
      <c r="I56">
        <v>0.85833220910711294</v>
      </c>
      <c r="N56" s="59"/>
      <c r="O56" s="24">
        <v>0.85833220910711305</v>
      </c>
      <c r="P56">
        <v>0.85833220910711294</v>
      </c>
      <c r="AD56" t="s">
        <v>12</v>
      </c>
      <c r="AE56" t="s">
        <v>25</v>
      </c>
      <c r="AF56">
        <v>4</v>
      </c>
      <c r="AG56" t="s">
        <v>65</v>
      </c>
      <c r="AH56" t="str">
        <f t="shared" si="1"/>
        <v>Guinea-Bissau|HCD Index - Maternal mortality rate</v>
      </c>
      <c r="AI56">
        <v>4</v>
      </c>
      <c r="AJ56" t="s">
        <v>66</v>
      </c>
      <c r="AK56">
        <v>0.41249503193316223</v>
      </c>
      <c r="AL56">
        <v>0.41</v>
      </c>
      <c r="AM56">
        <v>-5.0318901515233883E-2</v>
      </c>
      <c r="AO56">
        <v>0.35968109848476609</v>
      </c>
      <c r="AP56">
        <v>14</v>
      </c>
      <c r="AQ56">
        <v>0.53523810792438153</v>
      </c>
      <c r="AR56">
        <v>0.79151970080797485</v>
      </c>
    </row>
    <row r="57" spans="1:44" x14ac:dyDescent="0.35">
      <c r="A57" s="21" t="s">
        <v>15</v>
      </c>
      <c r="B57" t="s">
        <v>107</v>
      </c>
      <c r="C57" t="str">
        <f t="shared" si="0"/>
        <v>Niger|HCD Gender Index - Children out of school</v>
      </c>
      <c r="D57" s="21" t="s">
        <v>15</v>
      </c>
      <c r="E57" s="59" t="str">
        <f>IFERROR(INDEX(Sheet7!D:D, MATCH(B57,Sheet7!B:B, 0)), "Non trouvé")</f>
        <v xml:space="preserve">% of primary school age children </v>
      </c>
      <c r="F57" t="str">
        <f>IFERROR(INDEX(Sheet7!D:D, MATCH(C57,Sheet7!C:C, 0)), "Non trouvé")</f>
        <v xml:space="preserve">% of primary school age children </v>
      </c>
      <c r="G57" s="23">
        <v>0.82993298406886096</v>
      </c>
      <c r="H57" cm="1">
        <f t="array" ref="H57">IF(AND(B57&lt;&gt;"", I57&lt;&gt;""), 1 + SUMPRODUCT((B$2:B$237=B57) * (I$2:I$237&gt;I57) * (A$2:A$237&lt;&gt;"ECOWAS")), "")</f>
        <v>9</v>
      </c>
      <c r="I57">
        <v>0.88236997717281285</v>
      </c>
      <c r="N57" s="59"/>
      <c r="O57" s="23">
        <v>0.82993298406886096</v>
      </c>
      <c r="P57">
        <v>0.88236997717281285</v>
      </c>
      <c r="AD57" t="s">
        <v>13</v>
      </c>
      <c r="AE57" t="s">
        <v>25</v>
      </c>
      <c r="AF57">
        <v>4</v>
      </c>
      <c r="AG57" t="s">
        <v>65</v>
      </c>
      <c r="AH57" t="str">
        <f t="shared" si="1"/>
        <v>Liberia|HCD Index - Maternal mortality rate</v>
      </c>
      <c r="AI57">
        <v>4</v>
      </c>
      <c r="AJ57" t="s">
        <v>66</v>
      </c>
      <c r="AK57">
        <v>0.41795854228989282</v>
      </c>
      <c r="AL57">
        <v>0.42</v>
      </c>
      <c r="AM57">
        <v>6.1538078249886996E-3</v>
      </c>
      <c r="AO57">
        <v>0.42615380782498868</v>
      </c>
      <c r="AP57">
        <v>13</v>
      </c>
      <c r="AQ57">
        <v>0.5395974826649993</v>
      </c>
      <c r="AR57">
        <v>0.79357369390346277</v>
      </c>
    </row>
    <row r="58" spans="1:44" x14ac:dyDescent="0.35">
      <c r="A58" s="20" t="s">
        <v>16</v>
      </c>
      <c r="B58" t="s">
        <v>107</v>
      </c>
      <c r="C58" t="str">
        <f t="shared" si="0"/>
        <v>Nigeria|HCD Gender Index - Children out of school</v>
      </c>
      <c r="D58" s="20" t="s">
        <v>16</v>
      </c>
      <c r="E58" s="59" t="str">
        <f>IFERROR(INDEX(Sheet7!D:D, MATCH(B58,Sheet7!B:B, 0)), "Non trouvé")</f>
        <v xml:space="preserve">% of primary school age children </v>
      </c>
      <c r="F58" t="str">
        <f>IFERROR(INDEX(Sheet7!D:D, MATCH(C58,Sheet7!C:C, 0)), "Non trouvé")</f>
        <v xml:space="preserve">% of primary school age children </v>
      </c>
      <c r="G58" s="24">
        <v>0.930069931002664</v>
      </c>
      <c r="H58" cm="1">
        <f t="array" ref="H58">IF(AND(B58&lt;&gt;"", I58&lt;&gt;""), 1 + SUMPRODUCT((B$2:B$237=B58) * (I$2:I$237&gt;I58) * (A$2:A$237&lt;&gt;"ECOWAS")), "")</f>
        <v>8</v>
      </c>
      <c r="I58">
        <v>0.93</v>
      </c>
      <c r="N58" s="59"/>
      <c r="O58" s="24">
        <v>0.930069931002664</v>
      </c>
      <c r="P58">
        <v>0.93</v>
      </c>
      <c r="AD58" t="s">
        <v>14</v>
      </c>
      <c r="AE58" t="s">
        <v>25</v>
      </c>
      <c r="AF58">
        <v>4</v>
      </c>
      <c r="AG58" t="s">
        <v>65</v>
      </c>
      <c r="AH58" t="str">
        <f t="shared" si="1"/>
        <v>Mali|HCD Index - Maternal mortality rate</v>
      </c>
      <c r="AI58">
        <v>4</v>
      </c>
      <c r="AJ58" t="s">
        <v>66</v>
      </c>
      <c r="AK58">
        <v>0.5081064631759481</v>
      </c>
      <c r="AL58">
        <v>0.51</v>
      </c>
      <c r="AM58">
        <v>0.10919784042947078</v>
      </c>
      <c r="AO58">
        <v>0.61919784042947079</v>
      </c>
      <c r="AP58">
        <v>6</v>
      </c>
      <c r="AQ58">
        <v>0.6115271658851914</v>
      </c>
      <c r="AR58">
        <v>0.82746457997901357</v>
      </c>
    </row>
    <row r="59" spans="1:44" x14ac:dyDescent="0.35">
      <c r="A59" s="21" t="s">
        <v>141</v>
      </c>
      <c r="B59" t="s">
        <v>107</v>
      </c>
      <c r="C59" t="str">
        <f t="shared" si="0"/>
        <v>Senegal |HCD Gender Index - Children out of school</v>
      </c>
      <c r="D59" s="21" t="s">
        <v>141</v>
      </c>
      <c r="E59" s="59" t="str">
        <f>IFERROR(INDEX(Sheet7!D:D, MATCH(B59,Sheet7!B:B, 0)), "Non trouvé")</f>
        <v xml:space="preserve">% of primary school age children </v>
      </c>
      <c r="F59" t="str">
        <f>IFERROR(INDEX(Sheet7!D:D, MATCH(C59,Sheet7!C:C, 0)), "Non trouvé")</f>
        <v>Non trouvé</v>
      </c>
      <c r="G59" s="23">
        <v>1.4486850332953201</v>
      </c>
      <c r="H59" cm="1">
        <f t="array" ref="H59">IF(AND(B59&lt;&gt;"", I59&lt;&gt;""), 1 + SUMPRODUCT((B$2:B$237=B59) * (I$2:I$237&gt;I59) * (A$2:A$237&lt;&gt;"ECOWAS")), "")</f>
        <v>2</v>
      </c>
      <c r="I59">
        <v>1.5593733865365336</v>
      </c>
      <c r="N59" s="59"/>
      <c r="O59" s="23">
        <v>1.4486850332953201</v>
      </c>
      <c r="P59">
        <v>1.5593733865365336</v>
      </c>
      <c r="AD59" t="s">
        <v>15</v>
      </c>
      <c r="AE59" t="s">
        <v>25</v>
      </c>
      <c r="AF59">
        <v>4</v>
      </c>
      <c r="AG59" t="s">
        <v>65</v>
      </c>
      <c r="AH59" t="str">
        <f t="shared" si="1"/>
        <v>Niger|HCD Index - Maternal mortality rate</v>
      </c>
      <c r="AI59">
        <v>4</v>
      </c>
      <c r="AJ59" t="s">
        <v>66</v>
      </c>
      <c r="AK59">
        <v>0.55636747132706865</v>
      </c>
      <c r="AL59">
        <v>0.56000000000000005</v>
      </c>
      <c r="AM59">
        <v>5.8287255370015667E-2</v>
      </c>
      <c r="AO59">
        <v>0.61828725537001572</v>
      </c>
      <c r="AP59">
        <v>7</v>
      </c>
      <c r="AQ59">
        <v>0.65003497609398109</v>
      </c>
      <c r="AR59">
        <v>0.84560818565582374</v>
      </c>
    </row>
    <row r="60" spans="1:44" ht="25" x14ac:dyDescent="0.35">
      <c r="A60" s="22" t="s">
        <v>18</v>
      </c>
      <c r="B60" t="s">
        <v>107</v>
      </c>
      <c r="C60" t="str">
        <f t="shared" si="0"/>
        <v>Sierra Leone|HCD Gender Index - Children out of school</v>
      </c>
      <c r="D60" s="22" t="s">
        <v>18</v>
      </c>
      <c r="E60" s="59" t="str">
        <f>IFERROR(INDEX(Sheet7!D:D, MATCH(B60,Sheet7!B:B, 0)), "Non trouvé")</f>
        <v xml:space="preserve">% of primary school age children </v>
      </c>
      <c r="F60" t="str">
        <f>IFERROR(INDEX(Sheet7!D:D, MATCH(C60,Sheet7!C:C, 0)), "Non trouvé")</f>
        <v xml:space="preserve">% of primary school age children </v>
      </c>
      <c r="G60" s="25"/>
      <c r="H60" t="str" cm="1">
        <f t="array" ref="H60">IF(AND(B60&lt;&gt;"", I60&lt;&gt;""), 1 + SUMPRODUCT((B$2:B$237=B60) * (I$2:I$237&gt;I60) * (A$2:A$237&lt;&gt;"ECOWAS")), "")</f>
        <v/>
      </c>
      <c r="N60" s="59"/>
      <c r="O60" s="25"/>
      <c r="AD60" t="s">
        <v>16</v>
      </c>
      <c r="AE60" t="s">
        <v>25</v>
      </c>
      <c r="AF60">
        <v>4</v>
      </c>
      <c r="AG60" t="s">
        <v>65</v>
      </c>
      <c r="AH60" t="str">
        <f t="shared" si="1"/>
        <v>Nigeria|HCD Index - Maternal mortality rate</v>
      </c>
      <c r="AI60">
        <v>4</v>
      </c>
      <c r="AJ60" t="s">
        <v>66</v>
      </c>
      <c r="AK60">
        <v>0.18484876706938611</v>
      </c>
      <c r="AL60">
        <v>0.18</v>
      </c>
      <c r="AM60">
        <v>-0.11352729065977739</v>
      </c>
      <c r="AO60">
        <v>6.6472709340222605E-2</v>
      </c>
      <c r="AP60">
        <v>15</v>
      </c>
      <c r="AQ60">
        <v>0.35359749373197708</v>
      </c>
      <c r="AR60">
        <v>0.70593665516264437</v>
      </c>
    </row>
    <row r="61" spans="1:44" x14ac:dyDescent="0.35">
      <c r="A61" s="21" t="s">
        <v>142</v>
      </c>
      <c r="B61" t="s">
        <v>107</v>
      </c>
      <c r="C61" t="str">
        <f t="shared" si="0"/>
        <v>Togo |HCD Gender Index - Children out of school</v>
      </c>
      <c r="D61" s="21" t="s">
        <v>142</v>
      </c>
      <c r="E61" s="59" t="str">
        <f>IFERROR(INDEX(Sheet7!D:D, MATCH(B61,Sheet7!B:B, 0)), "Non trouvé")</f>
        <v xml:space="preserve">% of primary school age children </v>
      </c>
      <c r="F61" t="str">
        <f>IFERROR(INDEX(Sheet7!D:D, MATCH(C61,Sheet7!C:C, 0)), "Non trouvé")</f>
        <v>Non trouvé</v>
      </c>
      <c r="G61" s="23">
        <v>0.55817438899581395</v>
      </c>
      <c r="H61" cm="1">
        <f t="array" ref="H61">IF(AND(B61&lt;&gt;"", I61&lt;&gt;""), 1 + SUMPRODUCT((B$2:B$237=B61) * (I$2:I$237&gt;I61) * (A$2:A$237&lt;&gt;"ECOWAS")), "")</f>
        <v>13</v>
      </c>
      <c r="I61">
        <v>0.30095527844928255</v>
      </c>
      <c r="N61" s="59"/>
      <c r="O61" s="23">
        <v>0.55817438899581395</v>
      </c>
      <c r="P61">
        <v>0.30095527844928255</v>
      </c>
      <c r="AD61" t="s">
        <v>17</v>
      </c>
      <c r="AE61" t="s">
        <v>25</v>
      </c>
      <c r="AF61">
        <v>4</v>
      </c>
      <c r="AG61" t="s">
        <v>65</v>
      </c>
      <c r="AH61" t="str">
        <f t="shared" si="1"/>
        <v>Senegal|HCD Index - Maternal mortality rate</v>
      </c>
      <c r="AI61">
        <v>4</v>
      </c>
      <c r="AJ61" t="s">
        <v>66</v>
      </c>
      <c r="AK61">
        <v>0.73302097286135881</v>
      </c>
      <c r="AL61">
        <v>0.73</v>
      </c>
      <c r="AM61">
        <v>5.2192566071934454E-2</v>
      </c>
      <c r="AO61">
        <v>0.78219256607193444</v>
      </c>
      <c r="AP61">
        <v>2</v>
      </c>
      <c r="AQ61">
        <v>0.79098809270728709</v>
      </c>
      <c r="AR61">
        <v>0.91202062907660009</v>
      </c>
    </row>
    <row r="62" spans="1:44" x14ac:dyDescent="0.35">
      <c r="A62" t="s">
        <v>6</v>
      </c>
      <c r="B62" t="s">
        <v>108</v>
      </c>
      <c r="C62" t="str">
        <f t="shared" si="0"/>
        <v>Benin|HCD Gender Index - Mean years of schooling</v>
      </c>
      <c r="D62" s="21" t="s">
        <v>6</v>
      </c>
      <c r="E62" s="59" t="str">
        <f>IFERROR(INDEX(Sheet7!D:D, MATCH(B62,Sheet7!B:B, 0)), "Non trouvé")</f>
        <v># years</v>
      </c>
      <c r="F62" t="str">
        <f>IFERROR(INDEX(Sheet7!D:D, MATCH(C62,Sheet7!C:C, 0)), "Non trouvé")</f>
        <v># years</v>
      </c>
      <c r="G62" s="23">
        <v>0.43636363636363601</v>
      </c>
      <c r="H62" cm="1">
        <f t="array" ref="H62">IF(AND(B62&lt;&gt;"", I62&lt;&gt;""), 1 + SUMPRODUCT((B$2:B$237=B62) * (I$2:I$237&gt;I62) * (A$2:A$237&lt;&gt;"ECOWAS")), "")</f>
        <v>14</v>
      </c>
      <c r="I62">
        <v>0.46802580373756575</v>
      </c>
      <c r="N62" s="59"/>
      <c r="O62" s="23">
        <v>0.43636363636363601</v>
      </c>
      <c r="P62">
        <v>0.46802580373756575</v>
      </c>
      <c r="AD62" t="s">
        <v>18</v>
      </c>
      <c r="AE62" t="s">
        <v>25</v>
      </c>
      <c r="AF62">
        <v>4</v>
      </c>
      <c r="AG62" t="s">
        <v>65</v>
      </c>
      <c r="AH62" t="str">
        <f t="shared" si="1"/>
        <v>Sierra Leone|HCD Index - Maternal mortality rate</v>
      </c>
      <c r="AI62">
        <v>4</v>
      </c>
      <c r="AJ62" t="s">
        <v>66</v>
      </c>
      <c r="AK62">
        <v>0</v>
      </c>
      <c r="AL62">
        <v>0</v>
      </c>
      <c r="AM62">
        <v>0.61646608525110547</v>
      </c>
      <c r="AO62">
        <v>0.61646608525110547</v>
      </c>
      <c r="AP62">
        <v>8</v>
      </c>
      <c r="AQ62">
        <v>0.20610531500774479</v>
      </c>
      <c r="AR62">
        <v>0.63644322209863591</v>
      </c>
    </row>
    <row r="63" spans="1:44" ht="25" x14ac:dyDescent="0.35">
      <c r="A63" t="s">
        <v>7</v>
      </c>
      <c r="B63" t="s">
        <v>108</v>
      </c>
      <c r="C63" t="str">
        <f t="shared" si="0"/>
        <v>Burkina Faso|HCD Gender Index - Mean years of schooling</v>
      </c>
      <c r="D63" s="21" t="s">
        <v>7</v>
      </c>
      <c r="E63" s="59" t="str">
        <f>IFERROR(INDEX(Sheet7!D:D, MATCH(B63,Sheet7!B:B, 0)), "Non trouvé")</f>
        <v># years</v>
      </c>
      <c r="F63" t="str">
        <f>IFERROR(INDEX(Sheet7!D:D, MATCH(C63,Sheet7!C:C, 0)), "Non trouvé")</f>
        <v># years</v>
      </c>
      <c r="G63" s="23">
        <v>0.47826086956521702</v>
      </c>
      <c r="H63" cm="1">
        <f t="array" ref="H63">IF(AND(B63&lt;&gt;"", I63&lt;&gt;""), 1 + SUMPRODUCT((B$2:B$237=B63) * (I$2:I$237&gt;I63) * (A$2:A$237&lt;&gt;"ECOWAS")), "")</f>
        <v>9</v>
      </c>
      <c r="I63">
        <v>0.52867014223300457</v>
      </c>
      <c r="N63" s="59"/>
      <c r="O63" s="23">
        <v>0.47826086956521702</v>
      </c>
      <c r="P63">
        <v>0.52867014223300457</v>
      </c>
      <c r="AD63" t="s">
        <v>19</v>
      </c>
      <c r="AE63" t="s">
        <v>25</v>
      </c>
      <c r="AF63">
        <v>4</v>
      </c>
      <c r="AG63" t="s">
        <v>65</v>
      </c>
      <c r="AH63" t="str">
        <f t="shared" si="1"/>
        <v>Gambia, The|HCD Index - Maternal mortality rate</v>
      </c>
      <c r="AI63">
        <v>4</v>
      </c>
      <c r="AJ63" t="s">
        <v>66</v>
      </c>
      <c r="AK63">
        <v>0.47623598609501938</v>
      </c>
      <c r="AL63">
        <v>0.48</v>
      </c>
      <c r="AM63">
        <v>0.12280730935927897</v>
      </c>
      <c r="AO63">
        <v>0.60280730935927895</v>
      </c>
      <c r="AP63">
        <v>9</v>
      </c>
      <c r="AQ63">
        <v>0.58609747989825478</v>
      </c>
      <c r="AR63">
        <v>0.8154829535886674</v>
      </c>
    </row>
    <row r="64" spans="1:44" ht="25" x14ac:dyDescent="0.35">
      <c r="A64" t="s">
        <v>8</v>
      </c>
      <c r="B64" t="s">
        <v>108</v>
      </c>
      <c r="C64" t="str">
        <f t="shared" si="0"/>
        <v>Cabo Verde|HCD Gender Index - Mean years of schooling</v>
      </c>
      <c r="D64" s="21" t="s">
        <v>8</v>
      </c>
      <c r="E64" s="59" t="str">
        <f>IFERROR(INDEX(Sheet7!D:D, MATCH(B64,Sheet7!B:B, 0)), "Non trouvé")</f>
        <v># years</v>
      </c>
      <c r="F64" t="str">
        <f>IFERROR(INDEX(Sheet7!D:D, MATCH(C64,Sheet7!C:C, 0)), "Non trouvé")</f>
        <v># years</v>
      </c>
      <c r="G64" s="23">
        <v>0.90909090909090895</v>
      </c>
      <c r="H64" cm="1">
        <f t="array" ref="H64">IF(AND(B64&lt;&gt;"", I64&lt;&gt;""), 1 + SUMPRODUCT((B$2:B$237=B64) * (I$2:I$237&gt;I64) * (A$2:A$237&lt;&gt;"ECOWAS")), "")</f>
        <v>1</v>
      </c>
      <c r="I64">
        <v>0.91754673019480737</v>
      </c>
      <c r="N64" s="59"/>
      <c r="O64" s="23">
        <v>0.90909090909090895</v>
      </c>
      <c r="P64">
        <v>0.91754673019480737</v>
      </c>
      <c r="AD64" t="s">
        <v>20</v>
      </c>
      <c r="AE64" t="s">
        <v>25</v>
      </c>
      <c r="AF64">
        <v>4</v>
      </c>
      <c r="AG64" t="s">
        <v>65</v>
      </c>
      <c r="AH64" t="str">
        <f t="shared" si="1"/>
        <v>Togo|HCD Index - Maternal mortality rate</v>
      </c>
      <c r="AI64">
        <v>4</v>
      </c>
      <c r="AJ64" t="s">
        <v>66</v>
      </c>
      <c r="AK64">
        <v>0.65926358304549537</v>
      </c>
      <c r="AL64">
        <v>0.66</v>
      </c>
      <c r="AM64">
        <v>-3.4681721328699844E-3</v>
      </c>
      <c r="AO64">
        <v>0.65653182786713005</v>
      </c>
      <c r="AP64">
        <v>5</v>
      </c>
      <c r="AQ64">
        <v>0.73213653370894793</v>
      </c>
      <c r="AR64">
        <v>0.88429172228751307</v>
      </c>
    </row>
    <row r="65" spans="1:44" ht="25" x14ac:dyDescent="0.35">
      <c r="A65" t="s">
        <v>9</v>
      </c>
      <c r="B65" t="s">
        <v>108</v>
      </c>
      <c r="C65" t="str">
        <f t="shared" si="0"/>
        <v>Cote d'Ivoire|HCD Gender Index - Mean years of schooling</v>
      </c>
      <c r="D65" s="21" t="s">
        <v>9</v>
      </c>
      <c r="E65" s="59" t="str">
        <f>IFERROR(INDEX(Sheet7!D:D, MATCH(B65,Sheet7!B:B, 0)), "Non trouvé")</f>
        <v># years</v>
      </c>
      <c r="F65" t="str">
        <f>IFERROR(INDEX(Sheet7!D:D, MATCH(C65,Sheet7!C:C, 0)), "Non trouvé")</f>
        <v># years</v>
      </c>
      <c r="G65" s="23">
        <v>0.65625</v>
      </c>
      <c r="H65" cm="1">
        <f t="array" ref="H65">IF(AND(B65&lt;&gt;"", I65&lt;&gt;""), 1 + SUMPRODUCT((B$2:B$237=B65) * (I$2:I$237&gt;I65) * (A$2:A$237&lt;&gt;"ECOWAS")), "")</f>
        <v>7</v>
      </c>
      <c r="I65">
        <v>0.56381856839535749</v>
      </c>
      <c r="N65" s="59"/>
      <c r="O65" s="23">
        <v>0.65625</v>
      </c>
      <c r="P65">
        <v>0.56381856839535749</v>
      </c>
      <c r="AD65" t="s">
        <v>21</v>
      </c>
      <c r="AE65" t="s">
        <v>25</v>
      </c>
      <c r="AF65">
        <v>4</v>
      </c>
      <c r="AG65" t="s">
        <v>65</v>
      </c>
      <c r="AH65" t="str">
        <f t="shared" si="1"/>
        <v>ECOWAS|HCD Index - Maternal mortality rate</v>
      </c>
      <c r="AI65">
        <v>4</v>
      </c>
      <c r="AJ65" t="s">
        <v>66</v>
      </c>
      <c r="AK65">
        <v>0.53299578813438764</v>
      </c>
      <c r="AL65">
        <v>0.53</v>
      </c>
      <c r="AM65">
        <v>6.5461923213007811E-2</v>
      </c>
      <c r="AO65">
        <v>0.59546192321300784</v>
      </c>
      <c r="AQ65">
        <v>0.63138653970356096</v>
      </c>
      <c r="AR65">
        <v>0.83682165963623634</v>
      </c>
    </row>
    <row r="66" spans="1:44" ht="25" x14ac:dyDescent="0.35">
      <c r="A66" t="s">
        <v>19</v>
      </c>
      <c r="B66" t="s">
        <v>108</v>
      </c>
      <c r="C66" t="str">
        <f t="shared" si="0"/>
        <v>Gambia, The|HCD Gender Index - Mean years of schooling</v>
      </c>
      <c r="D66" s="21" t="s">
        <v>19</v>
      </c>
      <c r="E66" s="59" t="str">
        <f>IFERROR(INDEX(Sheet7!D:D, MATCH(B66,Sheet7!B:B, 0)), "Non trouvé")</f>
        <v># years</v>
      </c>
      <c r="F66" t="str">
        <f>IFERROR(INDEX(Sheet7!D:D, MATCH(C66,Sheet7!C:C, 0)), "Non trouvé")</f>
        <v>Non trouvé</v>
      </c>
      <c r="G66" s="23">
        <v>0.71739130434782605</v>
      </c>
      <c r="H66" cm="1">
        <f t="array" ref="H66">IF(AND(B66&lt;&gt;"", I66&lt;&gt;""), 1 + SUMPRODUCT((B$2:B$237=B66) * (I$2:I$237&gt;I66) * (A$2:A$237&lt;&gt;"ECOWAS")), "")</f>
        <v>4</v>
      </c>
      <c r="I66">
        <v>0.65687564035189661</v>
      </c>
      <c r="N66" s="59"/>
      <c r="O66" s="23">
        <v>0.71739130434782605</v>
      </c>
      <c r="P66">
        <v>0.65687564035189661</v>
      </c>
      <c r="AD66" t="s">
        <v>6</v>
      </c>
      <c r="AE66" t="s">
        <v>26</v>
      </c>
      <c r="AF66">
        <v>5</v>
      </c>
      <c r="AG66" t="s">
        <v>67</v>
      </c>
      <c r="AH66" t="str">
        <f t="shared" si="1"/>
        <v>Benin|HCD Index - Under-5 mortality rate</v>
      </c>
      <c r="AI66">
        <v>5</v>
      </c>
      <c r="AJ66" t="s">
        <v>68</v>
      </c>
      <c r="AK66">
        <v>0.2380411188211243</v>
      </c>
      <c r="AL66">
        <v>0.28000000000000003</v>
      </c>
      <c r="AM66">
        <v>5.7726208291342396E-2</v>
      </c>
      <c r="AO66">
        <v>0.33772620829134242</v>
      </c>
      <c r="AP66">
        <v>10</v>
      </c>
      <c r="AQ66">
        <v>0.44702798463514848</v>
      </c>
      <c r="AR66">
        <v>0.74232317488905997</v>
      </c>
    </row>
    <row r="67" spans="1:44" x14ac:dyDescent="0.35">
      <c r="A67" t="s">
        <v>10</v>
      </c>
      <c r="B67" t="s">
        <v>108</v>
      </c>
      <c r="C67" t="str">
        <f t="shared" ref="C67:C130" si="2">A67 &amp; "|" &amp; B67</f>
        <v>Ghana|HCD Gender Index - Mean years of schooling</v>
      </c>
      <c r="D67" s="21" t="s">
        <v>10</v>
      </c>
      <c r="E67" s="59" t="str">
        <f>IFERROR(INDEX(Sheet7!D:D, MATCH(B67,Sheet7!B:B, 0)), "Non trouvé")</f>
        <v># years</v>
      </c>
      <c r="F67" t="str">
        <f>IFERROR(INDEX(Sheet7!D:D, MATCH(C67,Sheet7!C:C, 0)), "Non trouvé")</f>
        <v># years</v>
      </c>
      <c r="G67" s="23">
        <v>0.81481481481481499</v>
      </c>
      <c r="H67" cm="1">
        <f t="array" ref="H67">IF(AND(B67&lt;&gt;"", I67&lt;&gt;""), 1 + SUMPRODUCT((B$2:B$237=B67) * (I$2:I$237&gt;I67) * (A$2:A$237&lt;&gt;"ECOWAS")), "")</f>
        <v>3</v>
      </c>
      <c r="I67">
        <v>0.72934933238595656</v>
      </c>
      <c r="N67" s="59"/>
      <c r="O67" s="23">
        <v>0.81481481481481499</v>
      </c>
      <c r="P67">
        <v>0.72934933238595656</v>
      </c>
      <c r="AD67" t="s">
        <v>7</v>
      </c>
      <c r="AE67" t="s">
        <v>26</v>
      </c>
      <c r="AF67">
        <v>5</v>
      </c>
      <c r="AG67" t="s">
        <v>67</v>
      </c>
      <c r="AH67" t="str">
        <f t="shared" ref="AH67:AH130" si="3">AD67 &amp; "|" &amp; AG67</f>
        <v>Burkina Faso|HCD Index - Under-5 mortality rate</v>
      </c>
      <c r="AI67">
        <v>5</v>
      </c>
      <c r="AJ67" t="s">
        <v>68</v>
      </c>
      <c r="AK67">
        <v>0.24835336945597439</v>
      </c>
      <c r="AL67">
        <v>0.3</v>
      </c>
      <c r="AM67">
        <v>4.5460396267479997E-2</v>
      </c>
      <c r="AO67">
        <v>0.34546039626747999</v>
      </c>
      <c r="AP67">
        <v>9</v>
      </c>
      <c r="AQ67">
        <v>0.45470317702628849</v>
      </c>
      <c r="AR67">
        <v>0.74627224500570266</v>
      </c>
    </row>
    <row r="68" spans="1:44" x14ac:dyDescent="0.35">
      <c r="A68" t="s">
        <v>11</v>
      </c>
      <c r="B68" t="s">
        <v>108</v>
      </c>
      <c r="C68" t="str">
        <f t="shared" si="2"/>
        <v>Guinea|HCD Gender Index - Mean years of schooling</v>
      </c>
      <c r="D68" s="21" t="s">
        <v>11</v>
      </c>
      <c r="E68" s="59" t="str">
        <f>IFERROR(INDEX(Sheet7!D:D, MATCH(B68,Sheet7!B:B, 0)), "Non trouvé")</f>
        <v># years</v>
      </c>
      <c r="F68" t="str">
        <f>IFERROR(INDEX(Sheet7!D:D, MATCH(C68,Sheet7!C:C, 0)), "Non trouvé")</f>
        <v># years</v>
      </c>
      <c r="G68" s="23">
        <v>0.35714285714285698</v>
      </c>
      <c r="H68" cm="1">
        <f t="array" ref="H68">IF(AND(B68&lt;&gt;"", I68&lt;&gt;""), 1 + SUMPRODUCT((B$2:B$237=B68) * (I$2:I$237&gt;I68) * (A$2:A$237&lt;&gt;"ECOWAS")), "")</f>
        <v>15</v>
      </c>
      <c r="I68">
        <v>0.40704454279908525</v>
      </c>
      <c r="N68" s="59"/>
      <c r="O68" s="23">
        <v>0.35714285714285698</v>
      </c>
      <c r="P68">
        <v>0.40704454279908525</v>
      </c>
      <c r="AD68" t="s">
        <v>8</v>
      </c>
      <c r="AE68" t="s">
        <v>26</v>
      </c>
      <c r="AF68">
        <v>5</v>
      </c>
      <c r="AG68" t="s">
        <v>67</v>
      </c>
      <c r="AH68" t="str">
        <f t="shared" si="3"/>
        <v>Cabo Verde|HCD Index - Under-5 mortality rate</v>
      </c>
      <c r="AI68">
        <v>5</v>
      </c>
      <c r="AJ68" t="s">
        <v>68</v>
      </c>
      <c r="AK68">
        <v>0.91091547274509654</v>
      </c>
      <c r="AL68">
        <v>0.93</v>
      </c>
      <c r="AM68">
        <v>9.2741619909344486E-3</v>
      </c>
      <c r="AO68">
        <v>0.9392741619909345</v>
      </c>
      <c r="AP68">
        <v>1</v>
      </c>
      <c r="AQ68">
        <v>0.94783428815703774</v>
      </c>
      <c r="AR68">
        <v>1</v>
      </c>
    </row>
    <row r="69" spans="1:44" ht="25" x14ac:dyDescent="0.35">
      <c r="A69" t="s">
        <v>12</v>
      </c>
      <c r="B69" t="s">
        <v>108</v>
      </c>
      <c r="C69" t="str">
        <f t="shared" si="2"/>
        <v>Guinea-Bissau|HCD Gender Index - Mean years of schooling</v>
      </c>
      <c r="D69" s="21" t="s">
        <v>12</v>
      </c>
      <c r="E69" s="59" t="str">
        <f>IFERROR(INDEX(Sheet7!D:D, MATCH(B69,Sheet7!B:B, 0)), "Non trouvé")</f>
        <v># years</v>
      </c>
      <c r="F69" t="str">
        <f>IFERROR(INDEX(Sheet7!D:D, MATCH(C69,Sheet7!C:C, 0)), "Non trouvé")</f>
        <v>Non trouvé</v>
      </c>
      <c r="G69" s="23">
        <v>0.89553990610328604</v>
      </c>
      <c r="H69" cm="1">
        <f t="array" ref="H69">IF(AND(B69&lt;&gt;"", I69&lt;&gt;""), 1 + SUMPRODUCT((B$2:B$237=B69) * (I$2:I$237&gt;I69) * (A$2:A$237&lt;&gt;"ECOWAS")), "")</f>
        <v>13</v>
      </c>
      <c r="I69">
        <v>0.48791869674290411</v>
      </c>
      <c r="N69" s="59"/>
      <c r="O69" s="23">
        <v>0.89553990610328604</v>
      </c>
      <c r="P69">
        <v>0.48791869674290411</v>
      </c>
      <c r="AD69" t="s">
        <v>9</v>
      </c>
      <c r="AE69" t="s">
        <v>26</v>
      </c>
      <c r="AF69">
        <v>5</v>
      </c>
      <c r="AG69" t="s">
        <v>67</v>
      </c>
      <c r="AH69" t="str">
        <f t="shared" si="3"/>
        <v>Cote d'Ivoire|HCD Index - Under-5 mortality rate</v>
      </c>
      <c r="AI69">
        <v>5</v>
      </c>
      <c r="AJ69" t="s">
        <v>68</v>
      </c>
      <c r="AK69">
        <v>0.32225783233906719</v>
      </c>
      <c r="AL69">
        <v>0.37</v>
      </c>
      <c r="AM69">
        <v>4.2490025394005981E-2</v>
      </c>
      <c r="AO69">
        <v>0.41249002539400598</v>
      </c>
      <c r="AP69">
        <v>7</v>
      </c>
      <c r="AQ69">
        <v>0.50970872249612564</v>
      </c>
      <c r="AR69">
        <v>0.7745739141749759</v>
      </c>
    </row>
    <row r="70" spans="1:44" x14ac:dyDescent="0.35">
      <c r="A70" t="s">
        <v>13</v>
      </c>
      <c r="B70" t="s">
        <v>108</v>
      </c>
      <c r="C70" t="str">
        <f t="shared" si="2"/>
        <v>Liberia|HCD Gender Index - Mean years of schooling</v>
      </c>
      <c r="D70" s="21" t="s">
        <v>13</v>
      </c>
      <c r="E70" s="59" t="str">
        <f>IFERROR(INDEX(Sheet7!D:D, MATCH(B70,Sheet7!B:B, 0)), "Non trouvé")</f>
        <v># years</v>
      </c>
      <c r="F70" t="str">
        <f>IFERROR(INDEX(Sheet7!D:D, MATCH(C70,Sheet7!C:C, 0)), "Non trouvé")</f>
        <v># years</v>
      </c>
      <c r="G70" s="23">
        <v>0.56451612903225801</v>
      </c>
      <c r="H70" cm="1">
        <f t="array" ref="H70">IF(AND(B70&lt;&gt;"", I70&lt;&gt;""), 1 + SUMPRODUCT((B$2:B$237=B70) * (I$2:I$237&gt;I70) * (A$2:A$237&lt;&gt;"ECOWAS")), "")</f>
        <v>12</v>
      </c>
      <c r="I70">
        <v>0.50021255873512527</v>
      </c>
      <c r="N70" s="59"/>
      <c r="O70" s="23">
        <v>0.56451612903225801</v>
      </c>
      <c r="P70">
        <v>0.50021255873512527</v>
      </c>
      <c r="AD70" t="s">
        <v>10</v>
      </c>
      <c r="AE70" t="s">
        <v>26</v>
      </c>
      <c r="AF70">
        <v>5</v>
      </c>
      <c r="AG70" t="s">
        <v>67</v>
      </c>
      <c r="AH70" t="str">
        <f t="shared" si="3"/>
        <v>Ghana|HCD Index - Under-5 mortality rate</v>
      </c>
      <c r="AI70">
        <v>5</v>
      </c>
      <c r="AJ70" t="s">
        <v>68</v>
      </c>
      <c r="AK70">
        <v>0.62560987184757577</v>
      </c>
      <c r="AL70">
        <v>0.66</v>
      </c>
      <c r="AM70">
        <v>1.7171125021826494E-2</v>
      </c>
      <c r="AO70">
        <v>0.67717112502182653</v>
      </c>
      <c r="AP70">
        <v>3</v>
      </c>
      <c r="AQ70">
        <v>0.73548729866882923</v>
      </c>
      <c r="AR70">
        <v>0.89074239343955031</v>
      </c>
    </row>
    <row r="71" spans="1:44" x14ac:dyDescent="0.35">
      <c r="A71" t="s">
        <v>14</v>
      </c>
      <c r="B71" t="s">
        <v>108</v>
      </c>
      <c r="C71" t="str">
        <f t="shared" si="2"/>
        <v>Mali|HCD Gender Index - Mean years of schooling</v>
      </c>
      <c r="D71" s="21" t="s">
        <v>14</v>
      </c>
      <c r="E71" s="59" t="str">
        <f>IFERROR(INDEX(Sheet7!D:D, MATCH(B71,Sheet7!B:B, 0)), "Non trouvé")</f>
        <v># years</v>
      </c>
      <c r="F71" t="str">
        <f>IFERROR(INDEX(Sheet7!D:D, MATCH(C71,Sheet7!C:C, 0)), "Non trouvé")</f>
        <v># years</v>
      </c>
      <c r="G71" s="23">
        <v>0.56666666666666698</v>
      </c>
      <c r="H71" cm="1">
        <f t="array" ref="H71">IF(AND(B71&lt;&gt;"", I71&lt;&gt;""), 1 + SUMPRODUCT((B$2:B$237=B71) * (I$2:I$237&gt;I71) * (A$2:A$237&lt;&gt;"ECOWAS")), "")</f>
        <v>10</v>
      </c>
      <c r="I71">
        <v>0.52545492713681929</v>
      </c>
      <c r="N71" s="59"/>
      <c r="O71" s="23">
        <v>0.56666666666666698</v>
      </c>
      <c r="P71">
        <v>0.52545492713681929</v>
      </c>
      <c r="AD71" t="s">
        <v>11</v>
      </c>
      <c r="AE71" t="s">
        <v>26</v>
      </c>
      <c r="AF71">
        <v>5</v>
      </c>
      <c r="AG71" t="s">
        <v>67</v>
      </c>
      <c r="AH71" t="str">
        <f t="shared" si="3"/>
        <v>Guinea|HCD Index - Under-5 mortality rate</v>
      </c>
      <c r="AI71">
        <v>5</v>
      </c>
      <c r="AJ71" t="s">
        <v>68</v>
      </c>
      <c r="AK71">
        <v>0.16843342703588571</v>
      </c>
      <c r="AL71">
        <v>0.21</v>
      </c>
      <c r="AM71">
        <v>-2.8956330834261912E-3</v>
      </c>
      <c r="AO71">
        <v>0.2071043669165738</v>
      </c>
      <c r="AP71">
        <v>12</v>
      </c>
      <c r="AQ71">
        <v>0.39522043599495299</v>
      </c>
      <c r="AR71">
        <v>0.71566695160172134</v>
      </c>
    </row>
    <row r="72" spans="1:44" x14ac:dyDescent="0.35">
      <c r="A72" t="s">
        <v>15</v>
      </c>
      <c r="B72" t="s">
        <v>108</v>
      </c>
      <c r="C72" t="str">
        <f t="shared" si="2"/>
        <v>Niger|HCD Gender Index - Mean years of schooling</v>
      </c>
      <c r="D72" s="21" t="s">
        <v>15</v>
      </c>
      <c r="E72" s="59" t="str">
        <f>IFERROR(INDEX(Sheet7!D:D, MATCH(B72,Sheet7!B:B, 0)), "Non trouvé")</f>
        <v># years</v>
      </c>
      <c r="F72" t="str">
        <f>IFERROR(INDEX(Sheet7!D:D, MATCH(C72,Sheet7!C:C, 0)), "Non trouvé")</f>
        <v># years</v>
      </c>
      <c r="G72" s="23">
        <v>0.5</v>
      </c>
      <c r="H72" cm="1">
        <f t="array" ref="H72">IF(AND(B72&lt;&gt;"", I72&lt;&gt;""), 1 + SUMPRODUCT((B$2:B$237=B72) * (I$2:I$237&gt;I72) * (A$2:A$237&lt;&gt;"ECOWAS")), "")</f>
        <v>8</v>
      </c>
      <c r="I72">
        <v>0.54468705673676399</v>
      </c>
      <c r="N72" s="59"/>
      <c r="O72" s="23">
        <v>0.5</v>
      </c>
      <c r="P72">
        <v>0.54468705673676399</v>
      </c>
      <c r="AD72" t="s">
        <v>12</v>
      </c>
      <c r="AE72" t="s">
        <v>26</v>
      </c>
      <c r="AF72">
        <v>5</v>
      </c>
      <c r="AG72" t="s">
        <v>67</v>
      </c>
      <c r="AH72" t="str">
        <f t="shared" si="3"/>
        <v>Guinea-Bissau|HCD Index - Under-5 mortality rate</v>
      </c>
      <c r="AI72">
        <v>5</v>
      </c>
      <c r="AJ72" t="s">
        <v>68</v>
      </c>
      <c r="AK72">
        <v>0.33171072875434637</v>
      </c>
      <c r="AL72">
        <v>0.38</v>
      </c>
      <c r="AM72">
        <v>3.6786796491860174E-2</v>
      </c>
      <c r="AO72">
        <v>0.41678679649186018</v>
      </c>
      <c r="AP72">
        <v>6</v>
      </c>
      <c r="AQ72">
        <v>0.51674431552133737</v>
      </c>
      <c r="AR72">
        <v>0.77819389511523163</v>
      </c>
    </row>
    <row r="73" spans="1:44" x14ac:dyDescent="0.35">
      <c r="A73" t="s">
        <v>16</v>
      </c>
      <c r="B73" t="s">
        <v>108</v>
      </c>
      <c r="C73" t="str">
        <f t="shared" si="2"/>
        <v>Nigeria|HCD Gender Index - Mean years of schooling</v>
      </c>
      <c r="D73" s="21" t="s">
        <v>16</v>
      </c>
      <c r="E73" s="59" t="str">
        <f>IFERROR(INDEX(Sheet7!D:D, MATCH(B73,Sheet7!B:B, 0)), "Non trouvé")</f>
        <v># years</v>
      </c>
      <c r="F73" t="str">
        <f>IFERROR(INDEX(Sheet7!D:D, MATCH(C73,Sheet7!C:C, 0)), "Non trouvé")</f>
        <v># years</v>
      </c>
      <c r="G73" s="23">
        <v>0.74025974025973995</v>
      </c>
      <c r="H73" cm="1">
        <f t="array" ref="H73">IF(AND(B73&lt;&gt;"", I73&lt;&gt;""), 1 + SUMPRODUCT((B$2:B$237=B73) * (I$2:I$237&gt;I73) * (A$2:A$237&lt;&gt;"ECOWAS")), "")</f>
        <v>2</v>
      </c>
      <c r="I73">
        <v>0.75358602315667</v>
      </c>
      <c r="N73" s="59"/>
      <c r="O73" s="23">
        <v>0.74025974025973995</v>
      </c>
      <c r="P73">
        <v>0.75358602315667</v>
      </c>
      <c r="AD73" t="s">
        <v>13</v>
      </c>
      <c r="AE73" t="s">
        <v>26</v>
      </c>
      <c r="AF73">
        <v>5</v>
      </c>
      <c r="AG73" t="s">
        <v>67</v>
      </c>
      <c r="AH73" t="str">
        <f t="shared" si="3"/>
        <v>Liberia|HCD Index - Under-5 mortality rate</v>
      </c>
      <c r="AI73">
        <v>5</v>
      </c>
      <c r="AJ73" t="s">
        <v>68</v>
      </c>
      <c r="AK73">
        <v>0.29991462263022511</v>
      </c>
      <c r="AL73">
        <v>0.33</v>
      </c>
      <c r="AM73">
        <v>7.2177774759155766E-2</v>
      </c>
      <c r="AO73">
        <v>0.40217777475915578</v>
      </c>
      <c r="AP73">
        <v>8</v>
      </c>
      <c r="AQ73">
        <v>0.4930791389819888</v>
      </c>
      <c r="AR73">
        <v>0.76601759558891647</v>
      </c>
    </row>
    <row r="74" spans="1:44" x14ac:dyDescent="0.35">
      <c r="A74" t="s">
        <v>141</v>
      </c>
      <c r="B74" t="s">
        <v>108</v>
      </c>
      <c r="C74" t="str">
        <f t="shared" si="2"/>
        <v>Senegal |HCD Gender Index - Mean years of schooling</v>
      </c>
      <c r="D74" s="21" t="s">
        <v>141</v>
      </c>
      <c r="E74" s="59" t="str">
        <f>IFERROR(INDEX(Sheet7!D:D, MATCH(B74,Sheet7!B:B, 0)), "Non trouvé")</f>
        <v># years</v>
      </c>
      <c r="F74" t="str">
        <f>IFERROR(INDEX(Sheet7!D:D, MATCH(C74,Sheet7!C:C, 0)), "Non trouvé")</f>
        <v>Non trouvé</v>
      </c>
      <c r="G74" s="23">
        <v>0.41304347826087001</v>
      </c>
      <c r="H74" cm="1">
        <f t="array" ref="H74">IF(AND(B74&lt;&gt;"", I74&lt;&gt;""), 1 + SUMPRODUCT((B$2:B$237=B74) * (I$2:I$237&gt;I74) * (A$2:A$237&lt;&gt;"ECOWAS")), "")</f>
        <v>5</v>
      </c>
      <c r="I74">
        <v>0.62513998331620113</v>
      </c>
      <c r="N74" s="59"/>
      <c r="O74" s="23">
        <v>0.41304347826087001</v>
      </c>
      <c r="P74">
        <v>0.62513998331620113</v>
      </c>
      <c r="AD74" t="s">
        <v>14</v>
      </c>
      <c r="AE74" t="s">
        <v>26</v>
      </c>
      <c r="AF74">
        <v>5</v>
      </c>
      <c r="AG74" t="s">
        <v>67</v>
      </c>
      <c r="AH74" t="str">
        <f t="shared" si="3"/>
        <v>Mali|HCD Index - Under-5 mortality rate</v>
      </c>
      <c r="AI74">
        <v>5</v>
      </c>
      <c r="AJ74" t="s">
        <v>68</v>
      </c>
      <c r="AK74">
        <v>0.1864798656468736</v>
      </c>
      <c r="AL74">
        <v>0.25</v>
      </c>
      <c r="AM74">
        <v>-2.9145965570292587E-2</v>
      </c>
      <c r="AO74">
        <v>0.22085403442970741</v>
      </c>
      <c r="AP74">
        <v>11</v>
      </c>
      <c r="AQ74">
        <v>0.40865202267944822</v>
      </c>
      <c r="AR74">
        <v>0.72257782430584616</v>
      </c>
    </row>
    <row r="75" spans="1:44" ht="25" x14ac:dyDescent="0.35">
      <c r="A75" t="s">
        <v>18</v>
      </c>
      <c r="B75" t="s">
        <v>108</v>
      </c>
      <c r="C75" t="str">
        <f t="shared" si="2"/>
        <v>Sierra Leone|HCD Gender Index - Mean years of schooling</v>
      </c>
      <c r="D75" s="21" t="s">
        <v>18</v>
      </c>
      <c r="E75" s="59" t="str">
        <f>IFERROR(INDEX(Sheet7!D:D, MATCH(B75,Sheet7!B:B, 0)), "Non trouvé")</f>
        <v># years</v>
      </c>
      <c r="F75" t="str">
        <f>IFERROR(INDEX(Sheet7!D:D, MATCH(C75,Sheet7!C:C, 0)), "Non trouvé")</f>
        <v># years</v>
      </c>
      <c r="G75" s="23">
        <v>0.64444444444444404</v>
      </c>
      <c r="H75" cm="1">
        <f t="array" ref="H75">IF(AND(B75&lt;&gt;"", I75&lt;&gt;""), 1 + SUMPRODUCT((B$2:B$237=B75) * (I$2:I$237&gt;I75) * (A$2:A$237&lt;&gt;"ECOWAS")), "")</f>
        <v>11</v>
      </c>
      <c r="I75">
        <v>0.50494151037889057</v>
      </c>
      <c r="N75" s="59"/>
      <c r="O75" s="23">
        <v>0.64444444444444404</v>
      </c>
      <c r="P75">
        <v>0.50494151037889057</v>
      </c>
      <c r="AD75" t="s">
        <v>15</v>
      </c>
      <c r="AE75" t="s">
        <v>26</v>
      </c>
      <c r="AF75">
        <v>5</v>
      </c>
      <c r="AG75" t="s">
        <v>67</v>
      </c>
      <c r="AH75" t="str">
        <f t="shared" si="3"/>
        <v>Niger|HCD Index - Under-5 mortality rate</v>
      </c>
      <c r="AI75">
        <v>5</v>
      </c>
      <c r="AJ75" t="s">
        <v>68</v>
      </c>
      <c r="AK75">
        <v>0.3110862274846462</v>
      </c>
      <c r="AL75">
        <v>0.36</v>
      </c>
      <c r="AM75">
        <v>-0.29468907931261573</v>
      </c>
      <c r="AO75">
        <v>6.5310920687384241E-2</v>
      </c>
      <c r="AP75">
        <v>15</v>
      </c>
      <c r="AQ75">
        <v>0.50139393073905725</v>
      </c>
      <c r="AR75">
        <v>0.77029575488194613</v>
      </c>
    </row>
    <row r="76" spans="1:44" x14ac:dyDescent="0.35">
      <c r="A76" t="s">
        <v>142</v>
      </c>
      <c r="B76" t="s">
        <v>108</v>
      </c>
      <c r="C76" t="str">
        <f t="shared" si="2"/>
        <v>Togo |HCD Gender Index - Mean years of schooling</v>
      </c>
      <c r="D76" s="21" t="s">
        <v>142</v>
      </c>
      <c r="E76" s="59" t="str">
        <f>IFERROR(INDEX(Sheet7!D:D, MATCH(B76,Sheet7!B:B, 0)), "Non trouvé")</f>
        <v># years</v>
      </c>
      <c r="F76" t="str">
        <f>IFERROR(INDEX(Sheet7!D:D, MATCH(C76,Sheet7!C:C, 0)), "Non trouvé")</f>
        <v>Non trouvé</v>
      </c>
      <c r="G76" s="23">
        <v>0.52238805970149205</v>
      </c>
      <c r="H76" cm="1">
        <f t="array" ref="H76">IF(AND(B76&lt;&gt;"", I76&lt;&gt;""), 1 + SUMPRODUCT((B$2:B$237=B76) * (I$2:I$237&gt;I76) * (A$2:A$237&lt;&gt;"ECOWAS")), "")</f>
        <v>6</v>
      </c>
      <c r="I76">
        <v>0.58394924339697063</v>
      </c>
      <c r="N76" s="59"/>
      <c r="O76" s="23">
        <v>0.52238805970149205</v>
      </c>
      <c r="P76">
        <v>0.58394924339697063</v>
      </c>
      <c r="AD76" t="s">
        <v>16</v>
      </c>
      <c r="AE76" t="s">
        <v>26</v>
      </c>
      <c r="AF76">
        <v>5</v>
      </c>
      <c r="AG76" t="s">
        <v>67</v>
      </c>
      <c r="AH76" t="str">
        <f t="shared" si="3"/>
        <v>Nigeria|HCD Index - Under-5 mortality rate</v>
      </c>
      <c r="AI76">
        <v>5</v>
      </c>
      <c r="AJ76" t="s">
        <v>68</v>
      </c>
      <c r="AK76">
        <v>0</v>
      </c>
      <c r="AL76">
        <v>0.05</v>
      </c>
      <c r="AM76">
        <v>5.3122506348501491E-2</v>
      </c>
      <c r="AO76">
        <v>0.10312250634850149</v>
      </c>
      <c r="AP76">
        <v>14</v>
      </c>
      <c r="AQ76">
        <v>0.26985896027299872</v>
      </c>
      <c r="AR76">
        <v>0.65116547302988947</v>
      </c>
    </row>
    <row r="77" spans="1:44" x14ac:dyDescent="0.35">
      <c r="A77" s="21" t="s">
        <v>6</v>
      </c>
      <c r="B77" t="s">
        <v>109</v>
      </c>
      <c r="C77" t="str">
        <f t="shared" si="2"/>
        <v>Benin|HCD Gender Index - Harmonized test scores</v>
      </c>
      <c r="D77" s="21" t="s">
        <v>6</v>
      </c>
      <c r="E77" s="59" t="str">
        <f>IFERROR(INDEX(Sheet7!D:D, MATCH(B77,Sheet7!B:B, 0)), "Non trouvé")</f>
        <v>score out of 625</v>
      </c>
      <c r="F77" t="str">
        <f>IFERROR(INDEX(Sheet7!D:D, MATCH(C77,Sheet7!C:C, 0)), "Non trouvé")</f>
        <v>score out of 625</v>
      </c>
      <c r="G77" s="23">
        <v>0.99914969175332802</v>
      </c>
      <c r="H77" cm="1">
        <f t="array" ref="H77">IF(AND(B77&lt;&gt;"", I77&lt;&gt;""), 1 + SUMPRODUCT((B$2:B$237=B77) * (I$2:I$237&gt;I77) * (A$2:A$237&lt;&gt;"ECOWAS")), "")</f>
        <v>3</v>
      </c>
      <c r="I77">
        <v>0.99914969175332835</v>
      </c>
      <c r="N77" s="59"/>
      <c r="O77" s="23">
        <v>0.99914969175332802</v>
      </c>
      <c r="P77">
        <v>0.99914969175332835</v>
      </c>
      <c r="AD77" t="s">
        <v>17</v>
      </c>
      <c r="AE77" t="s">
        <v>26</v>
      </c>
      <c r="AF77">
        <v>5</v>
      </c>
      <c r="AG77" t="s">
        <v>67</v>
      </c>
      <c r="AH77" t="str">
        <f t="shared" si="3"/>
        <v>Senegal|HCD Index - Under-5 mortality rate</v>
      </c>
      <c r="AI77">
        <v>5</v>
      </c>
      <c r="AJ77" t="s">
        <v>68</v>
      </c>
      <c r="AK77">
        <v>0.63592212248242597</v>
      </c>
      <c r="AL77">
        <v>0.67</v>
      </c>
      <c r="AM77">
        <v>5.3576252878652086E-2</v>
      </c>
      <c r="AO77">
        <v>0.72357625287865213</v>
      </c>
      <c r="AP77">
        <v>2</v>
      </c>
      <c r="AQ77">
        <v>0.74316249105996934</v>
      </c>
      <c r="AR77">
        <v>0.89469146355619322</v>
      </c>
    </row>
    <row r="78" spans="1:44" ht="25" x14ac:dyDescent="0.35">
      <c r="A78" s="21" t="s">
        <v>7</v>
      </c>
      <c r="B78" t="s">
        <v>109</v>
      </c>
      <c r="C78" t="str">
        <f t="shared" si="2"/>
        <v>Burkina Faso|HCD Gender Index - Harmonized test scores</v>
      </c>
      <c r="D78" s="21" t="s">
        <v>7</v>
      </c>
      <c r="E78" s="59" t="str">
        <f>IFERROR(INDEX(Sheet7!D:D, MATCH(B78,Sheet7!B:B, 0)), "Non trouvé")</f>
        <v>score out of 625</v>
      </c>
      <c r="F78" t="str">
        <f>IFERROR(INDEX(Sheet7!D:D, MATCH(C78,Sheet7!C:C, 0)), "Non trouvé")</f>
        <v>score out of 626</v>
      </c>
      <c r="G78" s="23">
        <v>0.983545947437237</v>
      </c>
      <c r="H78" cm="1">
        <f t="array" ref="H78">IF(AND(B78&lt;&gt;"", I78&lt;&gt;""), 1 + SUMPRODUCT((B$2:B$237=B78) * (I$2:I$237&gt;I78) * (A$2:A$237&lt;&gt;"ECOWAS")), "")</f>
        <v>10</v>
      </c>
      <c r="I78">
        <v>0.98354594743723667</v>
      </c>
      <c r="N78" s="59"/>
      <c r="O78" s="23">
        <v>0.983545947437237</v>
      </c>
      <c r="P78">
        <v>0.98354594743723667</v>
      </c>
      <c r="AD78" t="s">
        <v>18</v>
      </c>
      <c r="AE78" t="s">
        <v>26</v>
      </c>
      <c r="AF78">
        <v>5</v>
      </c>
      <c r="AG78" t="s">
        <v>67</v>
      </c>
      <c r="AH78" t="str">
        <f t="shared" si="3"/>
        <v>Sierra Leone|HCD Index - Under-5 mortality rate</v>
      </c>
      <c r="AI78">
        <v>5</v>
      </c>
      <c r="AJ78" t="s">
        <v>68</v>
      </c>
      <c r="AK78">
        <v>3.9530294100258857E-2</v>
      </c>
      <c r="AL78">
        <v>0.12</v>
      </c>
      <c r="AM78">
        <v>3.5543113742322996E-2</v>
      </c>
      <c r="AO78">
        <v>0.15554311374232299</v>
      </c>
      <c r="AP78">
        <v>13</v>
      </c>
      <c r="AQ78">
        <v>0.29928053110570219</v>
      </c>
      <c r="AR78">
        <v>0.66630357514368677</v>
      </c>
    </row>
    <row r="79" spans="1:44" ht="25" x14ac:dyDescent="0.35">
      <c r="A79" s="22" t="s">
        <v>8</v>
      </c>
      <c r="B79" t="s">
        <v>109</v>
      </c>
      <c r="C79" t="str">
        <f t="shared" si="2"/>
        <v>Cabo Verde|HCD Gender Index - Harmonized test scores</v>
      </c>
      <c r="D79" s="22" t="s">
        <v>8</v>
      </c>
      <c r="E79" s="59" t="str">
        <f>IFERROR(INDEX(Sheet7!D:D, MATCH(B79,Sheet7!B:B, 0)), "Non trouvé")</f>
        <v>score out of 625</v>
      </c>
      <c r="F79" t="str">
        <f>IFERROR(INDEX(Sheet7!D:D, MATCH(C79,Sheet7!C:C, 0)), "Non trouvé")</f>
        <v>score out of 627</v>
      </c>
      <c r="G79" s="25"/>
      <c r="H79" t="str" cm="1">
        <f t="array" ref="H79">IF(AND(B79&lt;&gt;"", I79&lt;&gt;""), 1 + SUMPRODUCT((B$2:B$237=B79) * (I$2:I$237&gt;I79) * (A$2:A$237&lt;&gt;"ECOWAS")), "")</f>
        <v/>
      </c>
      <c r="N79" s="59"/>
      <c r="O79" s="25"/>
      <c r="AD79" t="s">
        <v>19</v>
      </c>
      <c r="AE79" t="s">
        <v>26</v>
      </c>
      <c r="AF79">
        <v>5</v>
      </c>
      <c r="AG79" t="s">
        <v>67</v>
      </c>
      <c r="AH79" t="str">
        <f t="shared" si="3"/>
        <v>Gambia, The|HCD Index - Under-5 mortality rate</v>
      </c>
      <c r="AI79">
        <v>5</v>
      </c>
      <c r="AJ79" t="s">
        <v>68</v>
      </c>
      <c r="AK79">
        <v>0.57662668133203754</v>
      </c>
      <c r="AL79">
        <v>0.61</v>
      </c>
      <c r="AM79">
        <v>3.3656310458563543E-2</v>
      </c>
      <c r="AO79">
        <v>0.64365631045856353</v>
      </c>
      <c r="AP79">
        <v>4</v>
      </c>
      <c r="AQ79">
        <v>0.69903013481091392</v>
      </c>
      <c r="AR79">
        <v>0.87198431038549717</v>
      </c>
    </row>
    <row r="80" spans="1:44" ht="25" x14ac:dyDescent="0.35">
      <c r="A80" s="21" t="s">
        <v>9</v>
      </c>
      <c r="B80" t="s">
        <v>109</v>
      </c>
      <c r="C80" t="str">
        <f t="shared" si="2"/>
        <v>Cote d'Ivoire|HCD Gender Index - Harmonized test scores</v>
      </c>
      <c r="D80" s="21" t="s">
        <v>9</v>
      </c>
      <c r="E80" s="59" t="str">
        <f>IFERROR(INDEX(Sheet7!D:D, MATCH(B80,Sheet7!B:B, 0)), "Non trouvé")</f>
        <v>score out of 625</v>
      </c>
      <c r="F80" t="str">
        <f>IFERROR(INDEX(Sheet7!D:D, MATCH(C80,Sheet7!C:C, 0)), "Non trouvé")</f>
        <v>score out of 628</v>
      </c>
      <c r="G80" s="23">
        <v>0.99006195710211398</v>
      </c>
      <c r="H80" cm="1">
        <f t="array" ref="H80">IF(AND(B80&lt;&gt;"", I80&lt;&gt;""), 1 + SUMPRODUCT((B$2:B$237=B80) * (I$2:I$237&gt;I80) * (A$2:A$237&lt;&gt;"ECOWAS")), "")</f>
        <v>7</v>
      </c>
      <c r="I80">
        <v>0.9900619571021142</v>
      </c>
      <c r="N80" s="59"/>
      <c r="O80" s="23">
        <v>0.99006195710211398</v>
      </c>
      <c r="P80">
        <v>0.9900619571021142</v>
      </c>
      <c r="AD80" t="s">
        <v>20</v>
      </c>
      <c r="AE80" t="s">
        <v>26</v>
      </c>
      <c r="AF80">
        <v>5</v>
      </c>
      <c r="AG80" t="s">
        <v>67</v>
      </c>
      <c r="AH80" t="str">
        <f t="shared" si="3"/>
        <v>Togo|HCD Index - Under-5 mortality rate</v>
      </c>
      <c r="AI80">
        <v>5</v>
      </c>
      <c r="AJ80" t="s">
        <v>68</v>
      </c>
      <c r="AK80">
        <v>0.44256742307898561</v>
      </c>
      <c r="AL80">
        <v>0.48</v>
      </c>
      <c r="AM80">
        <v>3.7331240181649128E-2</v>
      </c>
      <c r="AO80">
        <v>0.51733124018164911</v>
      </c>
      <c r="AP80">
        <v>5</v>
      </c>
      <c r="AQ80">
        <v>0.59925263372609305</v>
      </c>
      <c r="AR80">
        <v>0.82064639886914137</v>
      </c>
    </row>
    <row r="81" spans="1:44" ht="25" x14ac:dyDescent="0.35">
      <c r="A81" s="21" t="s">
        <v>19</v>
      </c>
      <c r="B81" t="s">
        <v>109</v>
      </c>
      <c r="C81" t="str">
        <f t="shared" si="2"/>
        <v>Gambia, The|HCD Gender Index - Harmonized test scores</v>
      </c>
      <c r="D81" s="21" t="s">
        <v>19</v>
      </c>
      <c r="E81" s="59" t="str">
        <f>IFERROR(INDEX(Sheet7!D:D, MATCH(B81,Sheet7!B:B, 0)), "Non trouvé")</f>
        <v>score out of 625</v>
      </c>
      <c r="F81" t="str">
        <f>IFERROR(INDEX(Sheet7!D:D, MATCH(C81,Sheet7!C:C, 0)), "Non trouvé")</f>
        <v>Non trouvé</v>
      </c>
      <c r="G81" s="23">
        <v>1.00406129776755</v>
      </c>
      <c r="H81" cm="1">
        <f t="array" ref="H81">IF(AND(B81&lt;&gt;"", I81&lt;&gt;""), 1 + SUMPRODUCT((B$2:B$237=B81) * (I$2:I$237&gt;I81) * (A$2:A$237&lt;&gt;"ECOWAS")), "")</f>
        <v>1</v>
      </c>
      <c r="I81">
        <v>1.0040612977675454</v>
      </c>
      <c r="N81" s="59"/>
      <c r="O81" s="23">
        <v>1.00406129776755</v>
      </c>
      <c r="P81">
        <v>1.0040612977675454</v>
      </c>
      <c r="AD81" t="s">
        <v>21</v>
      </c>
      <c r="AE81" t="s">
        <v>26</v>
      </c>
      <c r="AF81">
        <v>5</v>
      </c>
      <c r="AG81" t="s">
        <v>67</v>
      </c>
      <c r="AH81" t="str">
        <f t="shared" si="3"/>
        <v>ECOWAS|HCD Index - Under-5 mortality rate</v>
      </c>
      <c r="AI81">
        <v>5</v>
      </c>
      <c r="AJ81" t="s">
        <v>68</v>
      </c>
      <c r="AK81">
        <v>0.35582993718363481</v>
      </c>
      <c r="AL81">
        <v>0.4</v>
      </c>
      <c r="AM81">
        <v>1.1172348923997377E-2</v>
      </c>
      <c r="AO81">
        <v>0.4111723489239974</v>
      </c>
      <c r="AQ81">
        <v>0.53469573772505941</v>
      </c>
      <c r="AR81">
        <v>0.78743033133249052</v>
      </c>
    </row>
    <row r="82" spans="1:44" x14ac:dyDescent="0.35">
      <c r="A82" s="21" t="s">
        <v>10</v>
      </c>
      <c r="B82" t="s">
        <v>109</v>
      </c>
      <c r="C82" t="str">
        <f t="shared" si="2"/>
        <v>Ghana|HCD Gender Index - Harmonized test scores</v>
      </c>
      <c r="D82" s="21" t="s">
        <v>10</v>
      </c>
      <c r="E82" s="59" t="str">
        <f>IFERROR(INDEX(Sheet7!D:D, MATCH(B82,Sheet7!B:B, 0)), "Non trouvé")</f>
        <v>score out of 625</v>
      </c>
      <c r="F82" t="str">
        <f>IFERROR(INDEX(Sheet7!D:D, MATCH(C82,Sheet7!C:C, 0)), "Non trouvé")</f>
        <v>score out of 629</v>
      </c>
      <c r="G82" s="23">
        <v>0.99260046059478402</v>
      </c>
      <c r="H82" cm="1">
        <f t="array" ref="H82">IF(AND(B82&lt;&gt;"", I82&lt;&gt;""), 1 + SUMPRODUCT((B$2:B$237=B82) * (I$2:I$237&gt;I82) * (A$2:A$237&lt;&gt;"ECOWAS")), "")</f>
        <v>6</v>
      </c>
      <c r="I82">
        <v>0.9926004605947838</v>
      </c>
      <c r="N82" s="59"/>
      <c r="O82" s="23">
        <v>0.99260046059478402</v>
      </c>
      <c r="P82">
        <v>0.9926004605947838</v>
      </c>
      <c r="AD82" t="s">
        <v>6</v>
      </c>
      <c r="AE82" t="s">
        <v>27</v>
      </c>
      <c r="AF82">
        <v>5</v>
      </c>
      <c r="AG82" t="s">
        <v>67</v>
      </c>
      <c r="AH82" t="str">
        <f t="shared" si="3"/>
        <v>Benin|HCD Index - Under-5 mortality rate</v>
      </c>
      <c r="AI82">
        <v>5</v>
      </c>
      <c r="AJ82" t="s">
        <v>68</v>
      </c>
      <c r="AK82">
        <v>0.356100346165447</v>
      </c>
      <c r="AL82">
        <v>0.4</v>
      </c>
      <c r="AM82">
        <v>1.8794069081898901E-2</v>
      </c>
      <c r="AO82">
        <v>0.41879406908189892</v>
      </c>
      <c r="AP82">
        <v>13</v>
      </c>
      <c r="AQ82">
        <v>0.48395715815601509</v>
      </c>
      <c r="AR82">
        <v>0.62415661473269279</v>
      </c>
    </row>
    <row r="83" spans="1:44" x14ac:dyDescent="0.35">
      <c r="A83" s="21" t="s">
        <v>11</v>
      </c>
      <c r="B83" t="s">
        <v>109</v>
      </c>
      <c r="C83" t="str">
        <f t="shared" si="2"/>
        <v>Guinea|HCD Gender Index - Harmonized test scores</v>
      </c>
      <c r="D83" s="21" t="s">
        <v>11</v>
      </c>
      <c r="E83" s="59" t="str">
        <f>IFERROR(INDEX(Sheet7!D:D, MATCH(B83,Sheet7!B:B, 0)), "Non trouvé")</f>
        <v>score out of 625</v>
      </c>
      <c r="F83" t="str">
        <f>IFERROR(INDEX(Sheet7!D:D, MATCH(C83,Sheet7!C:C, 0)), "Non trouvé")</f>
        <v>score out of 630</v>
      </c>
      <c r="G83" s="23">
        <v>0.95319150057639801</v>
      </c>
      <c r="H83" cm="1">
        <f t="array" ref="H83">IF(AND(B83&lt;&gt;"", I83&lt;&gt;""), 1 + SUMPRODUCT((B$2:B$237=B83) * (I$2:I$237&gt;I83) * (A$2:A$237&lt;&gt;"ECOWAS")), "")</f>
        <v>13</v>
      </c>
      <c r="I83">
        <v>0.95319150057639768</v>
      </c>
      <c r="N83" s="59"/>
      <c r="O83" s="23">
        <v>0.95319150057639801</v>
      </c>
      <c r="P83">
        <v>0.95319150057639768</v>
      </c>
      <c r="AD83" t="s">
        <v>7</v>
      </c>
      <c r="AE83" t="s">
        <v>27</v>
      </c>
      <c r="AF83">
        <v>5</v>
      </c>
      <c r="AG83" t="s">
        <v>67</v>
      </c>
      <c r="AH83" t="str">
        <f t="shared" si="3"/>
        <v>Burkina Faso|HCD Index - Under-5 mortality rate</v>
      </c>
      <c r="AI83">
        <v>5</v>
      </c>
      <c r="AJ83" t="s">
        <v>68</v>
      </c>
      <c r="AK83">
        <v>0.4714567963317185</v>
      </c>
      <c r="AL83">
        <v>0.54</v>
      </c>
      <c r="AM83">
        <v>9.4460475914493469E-2</v>
      </c>
      <c r="AO83">
        <v>0.6344604759144935</v>
      </c>
      <c r="AP83">
        <v>6</v>
      </c>
      <c r="AQ83">
        <v>0.58143697199533784</v>
      </c>
      <c r="AR83">
        <v>0.70203407294123388</v>
      </c>
    </row>
    <row r="84" spans="1:44" ht="25" x14ac:dyDescent="0.35">
      <c r="A84" s="22" t="s">
        <v>12</v>
      </c>
      <c r="B84" t="s">
        <v>109</v>
      </c>
      <c r="C84" t="str">
        <f t="shared" si="2"/>
        <v>Guinea-Bissau|HCD Gender Index - Harmonized test scores</v>
      </c>
      <c r="D84" s="22" t="s">
        <v>12</v>
      </c>
      <c r="E84" s="59" t="str">
        <f>IFERROR(INDEX(Sheet7!D:D, MATCH(B84,Sheet7!B:B, 0)), "Non trouvé")</f>
        <v>score out of 625</v>
      </c>
      <c r="F84" t="str">
        <f>IFERROR(INDEX(Sheet7!D:D, MATCH(C84,Sheet7!C:C, 0)), "Non trouvé")</f>
        <v>Non trouvé</v>
      </c>
      <c r="G84" s="25"/>
      <c r="H84" t="str" cm="1">
        <f t="array" ref="H84">IF(AND(B84&lt;&gt;"", I84&lt;&gt;""), 1 + SUMPRODUCT((B$2:B$237=B84) * (I$2:I$237&gt;I84) * (A$2:A$237&lt;&gt;"ECOWAS")), "")</f>
        <v/>
      </c>
      <c r="N84" s="59"/>
      <c r="O84" s="25"/>
      <c r="AD84" t="s">
        <v>8</v>
      </c>
      <c r="AE84" t="s">
        <v>27</v>
      </c>
      <c r="AF84">
        <v>5</v>
      </c>
      <c r="AG84" t="s">
        <v>67</v>
      </c>
      <c r="AH84" t="str">
        <f t="shared" si="3"/>
        <v>Cabo Verde|HCD Index - Under-5 mortality rate</v>
      </c>
      <c r="AI84">
        <v>5</v>
      </c>
      <c r="AJ84" t="s">
        <v>68</v>
      </c>
      <c r="AK84">
        <v>0.91282060566354017</v>
      </c>
      <c r="AL84">
        <v>0.94</v>
      </c>
      <c r="AM84">
        <v>5.421341580095218E-3</v>
      </c>
      <c r="AO84">
        <v>0.94542134158009516</v>
      </c>
      <c r="AP84">
        <v>1</v>
      </c>
      <c r="AQ84">
        <v>0.95440321625013824</v>
      </c>
      <c r="AR84">
        <v>1</v>
      </c>
    </row>
    <row r="85" spans="1:44" x14ac:dyDescent="0.35">
      <c r="A85" s="21" t="s">
        <v>13</v>
      </c>
      <c r="B85" t="s">
        <v>109</v>
      </c>
      <c r="C85" t="str">
        <f t="shared" si="2"/>
        <v>Liberia|HCD Gender Index - Harmonized test scores</v>
      </c>
      <c r="D85" s="21" t="s">
        <v>13</v>
      </c>
      <c r="E85" s="59" t="str">
        <f>IFERROR(INDEX(Sheet7!D:D, MATCH(B85,Sheet7!B:B, 0)), "Non trouvé")</f>
        <v>score out of 625</v>
      </c>
      <c r="F85" t="str">
        <f>IFERROR(INDEX(Sheet7!D:D, MATCH(C85,Sheet7!C:C, 0)), "Non trouvé")</f>
        <v>score out of 632</v>
      </c>
      <c r="G85" s="23">
        <v>0.97692687832004199</v>
      </c>
      <c r="H85" cm="1">
        <f t="array" ref="H85">IF(AND(B85&lt;&gt;"", I85&lt;&gt;""), 1 + SUMPRODUCT((B$2:B$237=B85) * (I$2:I$237&gt;I85) * (A$2:A$237&lt;&gt;"ECOWAS")), "")</f>
        <v>12</v>
      </c>
      <c r="I85">
        <v>0.9769268783200421</v>
      </c>
      <c r="N85" s="59"/>
      <c r="O85" s="23">
        <v>0.97692687832004199</v>
      </c>
      <c r="P85">
        <v>0.9769268783200421</v>
      </c>
      <c r="AD85" t="s">
        <v>9</v>
      </c>
      <c r="AE85" t="s">
        <v>27</v>
      </c>
      <c r="AF85">
        <v>5</v>
      </c>
      <c r="AG85" t="s">
        <v>67</v>
      </c>
      <c r="AH85" t="str">
        <f t="shared" si="3"/>
        <v>Cote d'Ivoire|HCD Index - Under-5 mortality rate</v>
      </c>
      <c r="AI85">
        <v>5</v>
      </c>
      <c r="AJ85" t="s">
        <v>68</v>
      </c>
      <c r="AK85">
        <v>0.59182874433130628</v>
      </c>
      <c r="AL85">
        <v>0.73</v>
      </c>
      <c r="AM85">
        <v>-5.5415541418977199E-2</v>
      </c>
      <c r="AO85">
        <v>0.67458445858102278</v>
      </c>
      <c r="AP85">
        <v>5</v>
      </c>
      <c r="AQ85">
        <v>0.68315503861028348</v>
      </c>
      <c r="AR85">
        <v>0.78329750759362471</v>
      </c>
    </row>
    <row r="86" spans="1:44" x14ac:dyDescent="0.35">
      <c r="A86" s="21" t="s">
        <v>14</v>
      </c>
      <c r="B86" t="s">
        <v>109</v>
      </c>
      <c r="C86" t="str">
        <f t="shared" si="2"/>
        <v>Mali|HCD Gender Index - Harmonized test scores</v>
      </c>
      <c r="D86" s="21" t="s">
        <v>14</v>
      </c>
      <c r="E86" s="59" t="str">
        <f>IFERROR(INDEX(Sheet7!D:D, MATCH(B86,Sheet7!B:B, 0)), "Non trouvé")</f>
        <v>score out of 625</v>
      </c>
      <c r="F86" t="str">
        <f>IFERROR(INDEX(Sheet7!D:D, MATCH(C86,Sheet7!C:C, 0)), "Non trouvé")</f>
        <v>score out of 633</v>
      </c>
      <c r="G86" s="23">
        <v>1.0003970276748599</v>
      </c>
      <c r="H86" cm="1">
        <f t="array" ref="H86">IF(AND(B86&lt;&gt;"", I86&lt;&gt;""), 1 + SUMPRODUCT((B$2:B$237=B86) * (I$2:I$237&gt;I86) * (A$2:A$237&lt;&gt;"ECOWAS")), "")</f>
        <v>2</v>
      </c>
      <c r="I86">
        <v>1.0003970276748557</v>
      </c>
      <c r="N86" s="59"/>
      <c r="O86" s="23">
        <v>1.0003970276748599</v>
      </c>
      <c r="P86">
        <v>1.0003970276748557</v>
      </c>
      <c r="AD86" t="s">
        <v>10</v>
      </c>
      <c r="AE86" t="s">
        <v>27</v>
      </c>
      <c r="AF86">
        <v>5</v>
      </c>
      <c r="AG86" t="s">
        <v>67</v>
      </c>
      <c r="AH86" t="str">
        <f t="shared" si="3"/>
        <v>Ghana|HCD Index - Under-5 mortality rate</v>
      </c>
      <c r="AI86">
        <v>5</v>
      </c>
      <c r="AJ86" t="s">
        <v>68</v>
      </c>
      <c r="AK86">
        <v>0.73226268366415859</v>
      </c>
      <c r="AL86">
        <v>0.83</v>
      </c>
      <c r="AM86">
        <v>3.2665627330378699E-2</v>
      </c>
      <c r="AO86">
        <v>0.86266562733037866</v>
      </c>
      <c r="AP86">
        <v>2</v>
      </c>
      <c r="AQ86">
        <v>0.80182611632771994</v>
      </c>
      <c r="AR86">
        <v>0.87810484802141398</v>
      </c>
    </row>
    <row r="87" spans="1:44" x14ac:dyDescent="0.35">
      <c r="A87" s="21" t="s">
        <v>15</v>
      </c>
      <c r="B87" t="s">
        <v>109</v>
      </c>
      <c r="C87" t="str">
        <f t="shared" si="2"/>
        <v>Niger|HCD Gender Index - Harmonized test scores</v>
      </c>
      <c r="D87" s="21" t="s">
        <v>15</v>
      </c>
      <c r="E87" s="59" t="str">
        <f>IFERROR(INDEX(Sheet7!D:D, MATCH(B87,Sheet7!B:B, 0)), "Non trouvé")</f>
        <v>score out of 625</v>
      </c>
      <c r="F87" t="str">
        <f>IFERROR(INDEX(Sheet7!D:D, MATCH(C87,Sheet7!C:C, 0)), "Non trouvé")</f>
        <v>score out of 634</v>
      </c>
      <c r="G87" s="23">
        <v>0.98371418048877701</v>
      </c>
      <c r="H87" cm="1">
        <f t="array" ref="H87">IF(AND(B87&lt;&gt;"", I87&lt;&gt;""), 1 + SUMPRODUCT((B$2:B$237=B87) * (I$2:I$237&gt;I87) * (A$2:A$237&lt;&gt;"ECOWAS")), "")</f>
        <v>9</v>
      </c>
      <c r="I87">
        <v>0.98371418048877735</v>
      </c>
      <c r="N87" s="59"/>
      <c r="O87" s="23">
        <v>0.98371418048877701</v>
      </c>
      <c r="P87">
        <v>0.98371418048877735</v>
      </c>
      <c r="AD87" t="s">
        <v>11</v>
      </c>
      <c r="AE87" t="s">
        <v>27</v>
      </c>
      <c r="AF87">
        <v>5</v>
      </c>
      <c r="AG87" t="s">
        <v>67</v>
      </c>
      <c r="AH87" t="str">
        <f t="shared" si="3"/>
        <v>Guinea|HCD Index - Under-5 mortality rate</v>
      </c>
      <c r="AI87">
        <v>5</v>
      </c>
      <c r="AJ87" t="s">
        <v>68</v>
      </c>
      <c r="AK87">
        <v>0.37365458858205353</v>
      </c>
      <c r="AL87">
        <v>0.44</v>
      </c>
      <c r="AM87">
        <v>4.1487791998350898E-2</v>
      </c>
      <c r="AO87">
        <v>0.4814877919983509</v>
      </c>
      <c r="AP87">
        <v>12</v>
      </c>
      <c r="AQ87">
        <v>0.49879104287069459</v>
      </c>
      <c r="AR87">
        <v>0.63600753228616635</v>
      </c>
    </row>
    <row r="88" spans="1:44" x14ac:dyDescent="0.35">
      <c r="A88" s="21" t="s">
        <v>16</v>
      </c>
      <c r="B88" t="s">
        <v>109</v>
      </c>
      <c r="C88" t="str">
        <f t="shared" si="2"/>
        <v>Nigeria|HCD Gender Index - Harmonized test scores</v>
      </c>
      <c r="D88" s="21" t="s">
        <v>16</v>
      </c>
      <c r="E88" s="59" t="str">
        <f>IFERROR(INDEX(Sheet7!D:D, MATCH(B88,Sheet7!B:B, 0)), "Non trouvé")</f>
        <v>score out of 625</v>
      </c>
      <c r="F88" t="str">
        <f>IFERROR(INDEX(Sheet7!D:D, MATCH(C88,Sheet7!C:C, 0)), "Non trouvé")</f>
        <v>score out of 635</v>
      </c>
      <c r="G88" s="23">
        <v>0.99630675303632199</v>
      </c>
      <c r="H88" cm="1">
        <f t="array" ref="H88">IF(AND(B88&lt;&gt;"", I88&lt;&gt;""), 1 + SUMPRODUCT((B$2:B$237=B88) * (I$2:I$237&gt;I88) * (A$2:A$237&lt;&gt;"ECOWAS")), "")</f>
        <v>5</v>
      </c>
      <c r="I88">
        <v>0.99630675303632155</v>
      </c>
      <c r="N88" s="59"/>
      <c r="O88" s="23">
        <v>0.99630675303632199</v>
      </c>
      <c r="P88">
        <v>0.99630675303632155</v>
      </c>
      <c r="AD88" t="s">
        <v>12</v>
      </c>
      <c r="AE88" t="s">
        <v>27</v>
      </c>
      <c r="AF88">
        <v>5</v>
      </c>
      <c r="AG88" t="s">
        <v>67</v>
      </c>
      <c r="AH88" t="str">
        <f t="shared" si="3"/>
        <v>Guinea-Bissau|HCD Index - Under-5 mortality rate</v>
      </c>
      <c r="AI88">
        <v>5</v>
      </c>
      <c r="AJ88" t="s">
        <v>68</v>
      </c>
      <c r="AK88">
        <v>0.45641030283177009</v>
      </c>
      <c r="AL88">
        <v>0.48</v>
      </c>
      <c r="AM88">
        <v>6.5032898316670362E-3</v>
      </c>
      <c r="AO88">
        <v>0.48650328983166702</v>
      </c>
      <c r="AP88">
        <v>11</v>
      </c>
      <c r="AQ88">
        <v>0.56872221366846976</v>
      </c>
      <c r="AR88">
        <v>0.69187614360968508</v>
      </c>
    </row>
    <row r="89" spans="1:44" x14ac:dyDescent="0.35">
      <c r="A89" s="21" t="s">
        <v>141</v>
      </c>
      <c r="B89" t="s">
        <v>109</v>
      </c>
      <c r="C89" t="str">
        <f t="shared" si="2"/>
        <v>Senegal |HCD Gender Index - Harmonized test scores</v>
      </c>
      <c r="D89" s="21" t="s">
        <v>141</v>
      </c>
      <c r="E89" s="59" t="str">
        <f>IFERROR(INDEX(Sheet7!D:D, MATCH(B89,Sheet7!B:B, 0)), "Non trouvé")</f>
        <v>score out of 625</v>
      </c>
      <c r="F89" t="str">
        <f>IFERROR(INDEX(Sheet7!D:D, MATCH(C89,Sheet7!C:C, 0)), "Non trouvé")</f>
        <v>Non trouvé</v>
      </c>
      <c r="G89" s="23">
        <v>0.97844959001619902</v>
      </c>
      <c r="H89" cm="1">
        <f t="array" ref="H89">IF(AND(B89&lt;&gt;"", I89&lt;&gt;""), 1 + SUMPRODUCT((B$2:B$237=B89) * (I$2:I$237&gt;I89) * (A$2:A$237&lt;&gt;"ECOWAS")), "")</f>
        <v>11</v>
      </c>
      <c r="I89">
        <v>0.97844959001619902</v>
      </c>
      <c r="N89" s="59"/>
      <c r="O89" s="23">
        <v>0.97844959001619902</v>
      </c>
      <c r="P89">
        <v>0.97844959001619902</v>
      </c>
      <c r="AD89" t="s">
        <v>13</v>
      </c>
      <c r="AE89" t="s">
        <v>27</v>
      </c>
      <c r="AF89">
        <v>5</v>
      </c>
      <c r="AG89" t="s">
        <v>67</v>
      </c>
      <c r="AH89" t="str">
        <f t="shared" si="3"/>
        <v>Liberia|HCD Index - Under-5 mortality rate</v>
      </c>
      <c r="AI89">
        <v>5</v>
      </c>
      <c r="AJ89" t="s">
        <v>68</v>
      </c>
      <c r="AK89">
        <v>0.37114683966539552</v>
      </c>
      <c r="AL89">
        <v>0.48</v>
      </c>
      <c r="AM89">
        <v>3.4088527914905797E-2</v>
      </c>
      <c r="AO89">
        <v>0.51408852791490578</v>
      </c>
      <c r="AP89">
        <v>10</v>
      </c>
      <c r="AQ89">
        <v>0.49667191648288339</v>
      </c>
      <c r="AR89">
        <v>0.6343145440642417</v>
      </c>
    </row>
    <row r="90" spans="1:44" ht="25" x14ac:dyDescent="0.35">
      <c r="A90" s="21" t="s">
        <v>18</v>
      </c>
      <c r="B90" t="s">
        <v>109</v>
      </c>
      <c r="C90" t="str">
        <f t="shared" si="2"/>
        <v>Sierra Leone|HCD Gender Index - Harmonized test scores</v>
      </c>
      <c r="D90" s="21" t="s">
        <v>18</v>
      </c>
      <c r="E90" s="59" t="str">
        <f>IFERROR(INDEX(Sheet7!D:D, MATCH(B90,Sheet7!B:B, 0)), "Non trouvé")</f>
        <v>score out of 625</v>
      </c>
      <c r="F90" t="str">
        <f>IFERROR(INDEX(Sheet7!D:D, MATCH(C90,Sheet7!C:C, 0)), "Non trouvé")</f>
        <v>score out of 637</v>
      </c>
      <c r="G90" s="23">
        <v>0.98772530538874204</v>
      </c>
      <c r="H90" cm="1">
        <f t="array" ref="H90">IF(AND(B90&lt;&gt;"", I90&lt;&gt;""), 1 + SUMPRODUCT((B$2:B$237=B90) * (I$2:I$237&gt;I90) * (A$2:A$237&lt;&gt;"ECOWAS")), "")</f>
        <v>8</v>
      </c>
      <c r="I90">
        <v>0.98772530538874181</v>
      </c>
      <c r="N90" s="59"/>
      <c r="O90" s="23">
        <v>0.98772530538874204</v>
      </c>
      <c r="P90">
        <v>0.98772530538874181</v>
      </c>
      <c r="AD90" t="s">
        <v>14</v>
      </c>
      <c r="AE90" t="s">
        <v>27</v>
      </c>
      <c r="AF90">
        <v>5</v>
      </c>
      <c r="AG90" t="s">
        <v>67</v>
      </c>
      <c r="AH90" t="str">
        <f t="shared" si="3"/>
        <v>Mali|HCD Index - Under-5 mortality rate</v>
      </c>
      <c r="AI90">
        <v>5</v>
      </c>
      <c r="AJ90" t="s">
        <v>68</v>
      </c>
      <c r="AK90">
        <v>0.46894904741506049</v>
      </c>
      <c r="AL90">
        <v>0.54</v>
      </c>
      <c r="AM90">
        <v>4.4305497581331954E-2</v>
      </c>
      <c r="AO90">
        <v>0.58430549758133199</v>
      </c>
      <c r="AP90">
        <v>8</v>
      </c>
      <c r="AQ90">
        <v>0.57931784560752664</v>
      </c>
      <c r="AR90">
        <v>0.70034108471930911</v>
      </c>
    </row>
    <row r="91" spans="1:44" x14ac:dyDescent="0.35">
      <c r="A91" s="21" t="s">
        <v>142</v>
      </c>
      <c r="B91" t="s">
        <v>109</v>
      </c>
      <c r="C91" t="str">
        <f t="shared" si="2"/>
        <v>Togo |HCD Gender Index - Harmonized test scores</v>
      </c>
      <c r="D91" s="21" t="s">
        <v>142</v>
      </c>
      <c r="E91" s="59" t="str">
        <f>IFERROR(INDEX(Sheet7!D:D, MATCH(B91,Sheet7!B:B, 0)), "Non trouvé")</f>
        <v>score out of 625</v>
      </c>
      <c r="F91" t="str">
        <f>IFERROR(INDEX(Sheet7!D:D, MATCH(C91,Sheet7!C:C, 0)), "Non trouvé")</f>
        <v>Non trouvé</v>
      </c>
      <c r="G91" s="23">
        <v>0.99705482479932594</v>
      </c>
      <c r="H91" cm="1">
        <f t="array" ref="H91">IF(AND(B91&lt;&gt;"", I91&lt;&gt;""), 1 + SUMPRODUCT((B$2:B$237=B91) * (I$2:I$237&gt;I91) * (A$2:A$237&lt;&gt;"ECOWAS")), "")</f>
        <v>4</v>
      </c>
      <c r="I91">
        <v>0.99705482479932572</v>
      </c>
      <c r="N91" s="59"/>
      <c r="O91" s="23">
        <v>0.99705482479932594</v>
      </c>
      <c r="P91">
        <v>0.99705482479932572</v>
      </c>
      <c r="AD91" t="s">
        <v>15</v>
      </c>
      <c r="AE91" t="s">
        <v>27</v>
      </c>
      <c r="AF91">
        <v>5</v>
      </c>
      <c r="AG91" t="s">
        <v>67</v>
      </c>
      <c r="AH91" t="str">
        <f t="shared" si="3"/>
        <v>Niger|HCD Index - Under-5 mortality rate</v>
      </c>
      <c r="AI91">
        <v>5</v>
      </c>
      <c r="AJ91" t="s">
        <v>68</v>
      </c>
      <c r="AK91">
        <v>0</v>
      </c>
      <c r="AL91">
        <v>0.01</v>
      </c>
      <c r="AM91">
        <v>-0.01</v>
      </c>
      <c r="AO91">
        <v>0</v>
      </c>
      <c r="AP91">
        <v>15</v>
      </c>
      <c r="AQ91">
        <v>0.18304121108680119</v>
      </c>
      <c r="AR91">
        <v>0.38375228721937021</v>
      </c>
    </row>
    <row r="92" spans="1:44" x14ac:dyDescent="0.35">
      <c r="A92" s="21" t="s">
        <v>6</v>
      </c>
      <c r="B92" t="s">
        <v>110</v>
      </c>
      <c r="C92" t="str">
        <f t="shared" si="2"/>
        <v>Benin|HCD Gender Index - Youth NEET</v>
      </c>
      <c r="D92" s="21" t="s">
        <v>6</v>
      </c>
      <c r="E92" s="59" t="str">
        <f>IFERROR(INDEX(Sheet7!D:D, MATCH(B92,Sheet7!B:B, 0)), "Non trouvé")</f>
        <v>% of youth not employed, in education or in training</v>
      </c>
      <c r="F92" t="str">
        <f>IFERROR(INDEX(Sheet7!D:D, MATCH(C92,Sheet7!C:C, 0)), "Non trouvé")</f>
        <v>% of youth not employed, in education or in training</v>
      </c>
      <c r="G92" s="23">
        <v>0.76412079859692961</v>
      </c>
      <c r="H92" cm="1">
        <f t="array" ref="H92">IF(AND(B92&lt;&gt;"", I92&lt;&gt;""), 1 + SUMPRODUCT((B$2:B$237=B92) * (I$2:I$237&gt;I92) * (A$2:A$237&lt;&gt;"ECOWAS")), "")</f>
        <v>4</v>
      </c>
      <c r="I92">
        <v>0.76412079859692961</v>
      </c>
      <c r="N92" s="59"/>
      <c r="O92" s="23">
        <v>0.76412079859692961</v>
      </c>
      <c r="P92">
        <v>0.76412079859692961</v>
      </c>
      <c r="AD92" t="s">
        <v>16</v>
      </c>
      <c r="AE92" t="s">
        <v>27</v>
      </c>
      <c r="AF92">
        <v>5</v>
      </c>
      <c r="AG92" t="s">
        <v>67</v>
      </c>
      <c r="AH92" t="str">
        <f t="shared" si="3"/>
        <v>Nigeria|HCD Index - Under-5 mortality rate</v>
      </c>
      <c r="AI92">
        <v>5</v>
      </c>
      <c r="AJ92" t="s">
        <v>68</v>
      </c>
      <c r="AK92">
        <v>0.26080588733243998</v>
      </c>
      <c r="AL92">
        <v>0.3</v>
      </c>
      <c r="AM92">
        <v>2.3499610248891911E-2</v>
      </c>
      <c r="AO92">
        <v>0.3234996102488919</v>
      </c>
      <c r="AP92">
        <v>14</v>
      </c>
      <c r="AQ92">
        <v>0.40343035541918321</v>
      </c>
      <c r="AR92">
        <v>0.55982306229955003</v>
      </c>
    </row>
    <row r="93" spans="1:44" ht="25" x14ac:dyDescent="0.35">
      <c r="A93" s="21" t="s">
        <v>7</v>
      </c>
      <c r="B93" t="s">
        <v>110</v>
      </c>
      <c r="C93" t="str">
        <f t="shared" si="2"/>
        <v>Burkina Faso|HCD Gender Index - Youth NEET</v>
      </c>
      <c r="D93" s="21" t="s">
        <v>7</v>
      </c>
      <c r="E93" s="59" t="str">
        <f>IFERROR(INDEX(Sheet7!D:D, MATCH(B93,Sheet7!B:B, 0)), "Non trouvé")</f>
        <v>% of youth not employed, in education or in training</v>
      </c>
      <c r="F93" t="str">
        <f>IFERROR(INDEX(Sheet7!D:D, MATCH(C93,Sheet7!C:C, 0)), "Non trouvé")</f>
        <v>% of youth not employed, in education or in training</v>
      </c>
      <c r="G93" s="23">
        <v>0.65270886415448603</v>
      </c>
      <c r="H93" cm="1">
        <f t="array" ref="H93">IF(AND(B93&lt;&gt;"", I93&lt;&gt;""), 1 + SUMPRODUCT((B$2:B$237=B93) * (I$2:I$237&gt;I93) * (A$2:A$237&lt;&gt;"ECOWAS")), "")</f>
        <v>5</v>
      </c>
      <c r="I93">
        <v>0.68421185818761543</v>
      </c>
      <c r="N93" s="59"/>
      <c r="O93" s="23">
        <v>0.65270886415448603</v>
      </c>
      <c r="P93">
        <v>0.68421185818761543</v>
      </c>
      <c r="AD93" t="s">
        <v>17</v>
      </c>
      <c r="AE93" t="s">
        <v>27</v>
      </c>
      <c r="AF93">
        <v>5</v>
      </c>
      <c r="AG93" t="s">
        <v>67</v>
      </c>
      <c r="AH93" t="str">
        <f t="shared" si="3"/>
        <v>Senegal|HCD Index - Under-5 mortality rate</v>
      </c>
      <c r="AI93">
        <v>5</v>
      </c>
      <c r="AJ93" t="s">
        <v>68</v>
      </c>
      <c r="AK93">
        <v>0.6996619477476036</v>
      </c>
      <c r="AL93">
        <v>0.75</v>
      </c>
      <c r="AM93">
        <v>4.8324239140812297E-3</v>
      </c>
      <c r="AO93">
        <v>0.75483242391408123</v>
      </c>
      <c r="AP93">
        <v>4</v>
      </c>
      <c r="AQ93">
        <v>0.77427747328617225</v>
      </c>
      <c r="AR93">
        <v>0.85609600113639139</v>
      </c>
    </row>
    <row r="94" spans="1:44" ht="25" x14ac:dyDescent="0.35">
      <c r="A94" s="21" t="s">
        <v>8</v>
      </c>
      <c r="B94" t="s">
        <v>110</v>
      </c>
      <c r="C94" t="str">
        <f t="shared" si="2"/>
        <v>Cabo Verde|HCD Gender Index - Youth NEET</v>
      </c>
      <c r="D94" s="21" t="s">
        <v>8</v>
      </c>
      <c r="E94" s="59" t="str">
        <f>IFERROR(INDEX(Sheet7!D:D, MATCH(B94,Sheet7!B:B, 0)), "Non trouvé")</f>
        <v>% of youth not employed, in education or in training</v>
      </c>
      <c r="F94" t="str">
        <f>IFERROR(INDEX(Sheet7!D:D, MATCH(C94,Sheet7!C:C, 0)), "Non trouvé")</f>
        <v>% of youth not employed, in education or in training</v>
      </c>
      <c r="G94" s="23">
        <v>1.0135563791779401</v>
      </c>
      <c r="H94" cm="1">
        <f t="array" ref="H94">IF(AND(B94&lt;&gt;"", I94&lt;&gt;""), 1 + SUMPRODUCT((B$2:B$237=B94) * (I$2:I$237&gt;I94) * (A$2:A$237&lt;&gt;"ECOWAS")), "")</f>
        <v>1</v>
      </c>
      <c r="I94">
        <v>1.0135563791779358</v>
      </c>
      <c r="N94" s="59"/>
      <c r="O94" s="23">
        <v>1.0135563791779401</v>
      </c>
      <c r="P94">
        <v>1.0135563791779358</v>
      </c>
      <c r="AD94" t="s">
        <v>18</v>
      </c>
      <c r="AE94" t="s">
        <v>27</v>
      </c>
      <c r="AF94">
        <v>5</v>
      </c>
      <c r="AG94" t="s">
        <v>67</v>
      </c>
      <c r="AH94" t="str">
        <f t="shared" si="3"/>
        <v>Sierra Leone|HCD Index - Under-5 mortality rate</v>
      </c>
      <c r="AI94">
        <v>5</v>
      </c>
      <c r="AJ94" t="s">
        <v>68</v>
      </c>
      <c r="AK94">
        <v>0.38619333316534388</v>
      </c>
      <c r="AL94">
        <v>0.51</v>
      </c>
      <c r="AM94">
        <v>1.9135021414854347E-2</v>
      </c>
      <c r="AO94">
        <v>0.52913502141485436</v>
      </c>
      <c r="AP94">
        <v>9</v>
      </c>
      <c r="AQ94">
        <v>0.50938667480975153</v>
      </c>
      <c r="AR94">
        <v>0.6444724733957905</v>
      </c>
    </row>
    <row r="95" spans="1:44" ht="25" x14ac:dyDescent="0.35">
      <c r="A95" s="21" t="s">
        <v>9</v>
      </c>
      <c r="B95" t="s">
        <v>110</v>
      </c>
      <c r="C95" t="str">
        <f t="shared" si="2"/>
        <v>Cote d'Ivoire|HCD Gender Index - Youth NEET</v>
      </c>
      <c r="D95" s="21" t="s">
        <v>9</v>
      </c>
      <c r="E95" s="59" t="str">
        <f>IFERROR(INDEX(Sheet7!D:D, MATCH(B95,Sheet7!B:B, 0)), "Non trouvé")</f>
        <v>% of youth not employed, in education or in training</v>
      </c>
      <c r="F95" t="str">
        <f>IFERROR(INDEX(Sheet7!D:D, MATCH(C95,Sheet7!C:C, 0)), "Non trouvé")</f>
        <v>% of youth not employed, in education or in training</v>
      </c>
      <c r="G95" s="23">
        <v>0.62378879370874896</v>
      </c>
      <c r="H95" cm="1">
        <f t="array" ref="H95">IF(AND(B95&lt;&gt;"", I95&lt;&gt;""), 1 + SUMPRODUCT((B$2:B$237=B95) * (I$2:I$237&gt;I95) * (A$2:A$237&lt;&gt;"ECOWAS")), "")</f>
        <v>10</v>
      </c>
      <c r="I95">
        <v>0.62378879370874885</v>
      </c>
      <c r="N95" s="59"/>
      <c r="O95" s="23">
        <v>0.62378879370874896</v>
      </c>
      <c r="P95">
        <v>0.62378879370874885</v>
      </c>
      <c r="AD95" t="s">
        <v>19</v>
      </c>
      <c r="AE95" t="s">
        <v>27</v>
      </c>
      <c r="AF95">
        <v>5</v>
      </c>
      <c r="AG95" t="s">
        <v>67</v>
      </c>
      <c r="AH95" t="str">
        <f t="shared" si="3"/>
        <v>Gambia, The|HCD Index - Under-5 mortality rate</v>
      </c>
      <c r="AI95">
        <v>5</v>
      </c>
      <c r="AJ95" t="s">
        <v>68</v>
      </c>
      <c r="AK95">
        <v>0.68963095208097125</v>
      </c>
      <c r="AL95">
        <v>0.78</v>
      </c>
      <c r="AM95">
        <v>6.0095887080455768E-2</v>
      </c>
      <c r="AO95">
        <v>0.84009588708045579</v>
      </c>
      <c r="AP95">
        <v>3</v>
      </c>
      <c r="AQ95">
        <v>0.76580096773492667</v>
      </c>
      <c r="AR95">
        <v>0.84932404824869201</v>
      </c>
    </row>
    <row r="96" spans="1:44" ht="25" x14ac:dyDescent="0.35">
      <c r="A96" s="21" t="s">
        <v>19</v>
      </c>
      <c r="B96" t="s">
        <v>110</v>
      </c>
      <c r="C96" t="str">
        <f t="shared" si="2"/>
        <v>Gambia, The|HCD Gender Index - Youth NEET</v>
      </c>
      <c r="D96" s="21" t="s">
        <v>19</v>
      </c>
      <c r="E96" s="59" t="str">
        <f>IFERROR(INDEX(Sheet7!D:D, MATCH(B96,Sheet7!B:B, 0)), "Non trouvé")</f>
        <v>% of youth not employed, in education or in training</v>
      </c>
      <c r="F96" t="str">
        <f>IFERROR(INDEX(Sheet7!D:D, MATCH(C96,Sheet7!C:C, 0)), "Non trouvé")</f>
        <v>Non trouvé</v>
      </c>
      <c r="G96" s="23">
        <v>0.64063470162124903</v>
      </c>
      <c r="H96" cm="1">
        <f t="array" ref="H96">IF(AND(B96&lt;&gt;"", I96&lt;&gt;""), 1 + SUMPRODUCT((B$2:B$237=B96) * (I$2:I$237&gt;I96) * (A$2:A$237&lt;&gt;"ECOWAS")), "")</f>
        <v>8</v>
      </c>
      <c r="I96">
        <v>0.64063470162124869</v>
      </c>
      <c r="N96" s="59"/>
      <c r="O96" s="23">
        <v>0.64063470162124903</v>
      </c>
      <c r="P96">
        <v>0.64063470162124869</v>
      </c>
      <c r="AD96" t="s">
        <v>20</v>
      </c>
      <c r="AE96" t="s">
        <v>27</v>
      </c>
      <c r="AF96">
        <v>5</v>
      </c>
      <c r="AG96" t="s">
        <v>67</v>
      </c>
      <c r="AH96" t="str">
        <f t="shared" si="3"/>
        <v>Togo|HCD Index - Under-5 mortality rate</v>
      </c>
      <c r="AI96">
        <v>5</v>
      </c>
      <c r="AJ96" t="s">
        <v>68</v>
      </c>
      <c r="AK96">
        <v>0.53916601708148659</v>
      </c>
      <c r="AL96">
        <v>0.57999999999999996</v>
      </c>
      <c r="AM96">
        <v>4.1921731331203138E-2</v>
      </c>
      <c r="AO96">
        <v>0.6219217313312031</v>
      </c>
      <c r="AP96">
        <v>7</v>
      </c>
      <c r="AQ96">
        <v>0.63865338446624476</v>
      </c>
      <c r="AR96">
        <v>0.74774475493320369</v>
      </c>
    </row>
    <row r="97" spans="1:44" x14ac:dyDescent="0.35">
      <c r="A97" s="21" t="s">
        <v>10</v>
      </c>
      <c r="B97" t="s">
        <v>110</v>
      </c>
      <c r="C97" t="str">
        <f t="shared" si="2"/>
        <v>Ghana|HCD Gender Index - Youth NEET</v>
      </c>
      <c r="D97" s="21" t="s">
        <v>10</v>
      </c>
      <c r="E97" s="59" t="str">
        <f>IFERROR(INDEX(Sheet7!D:D, MATCH(B97,Sheet7!B:B, 0)), "Non trouvé")</f>
        <v>% of youth not employed, in education or in training</v>
      </c>
      <c r="F97" t="str">
        <f>IFERROR(INDEX(Sheet7!D:D, MATCH(C97,Sheet7!C:C, 0)), "Non trouvé")</f>
        <v>% of youth not employed, in education or in training</v>
      </c>
      <c r="G97" s="23">
        <v>0.91342400201485996</v>
      </c>
      <c r="H97" cm="1">
        <f t="array" ref="H97">IF(AND(B97&lt;&gt;"", I97&lt;&gt;""), 1 + SUMPRODUCT((B$2:B$237=B97) * (I$2:I$237&gt;I97) * (A$2:A$237&lt;&gt;"ECOWAS")), "")</f>
        <v>3</v>
      </c>
      <c r="I97">
        <v>0.91342400201485963</v>
      </c>
      <c r="N97" s="59"/>
      <c r="O97" s="23">
        <v>0.91342400201485996</v>
      </c>
      <c r="P97">
        <v>0.91342400201485963</v>
      </c>
      <c r="AD97" t="s">
        <v>21</v>
      </c>
      <c r="AE97" t="s">
        <v>27</v>
      </c>
      <c r="AF97">
        <v>5</v>
      </c>
      <c r="AG97" t="s">
        <v>67</v>
      </c>
      <c r="AH97" t="str">
        <f t="shared" si="3"/>
        <v>ECOWAS|HCD Index - Under-5 mortality rate</v>
      </c>
      <c r="AI97">
        <v>5</v>
      </c>
      <c r="AJ97" t="s">
        <v>68</v>
      </c>
      <c r="AK97">
        <v>0.4873392061372197</v>
      </c>
      <c r="AL97">
        <v>0.55000000000000004</v>
      </c>
      <c r="AM97">
        <v>2.8119716920242066E-2</v>
      </c>
      <c r="AO97">
        <v>0.57811971692024211</v>
      </c>
      <c r="AQ97">
        <v>0.59485810578481002</v>
      </c>
      <c r="AR97">
        <v>0.71275633168009089</v>
      </c>
    </row>
    <row r="98" spans="1:44" x14ac:dyDescent="0.35">
      <c r="A98" s="21" t="s">
        <v>11</v>
      </c>
      <c r="B98" t="s">
        <v>110</v>
      </c>
      <c r="C98" t="str">
        <f t="shared" si="2"/>
        <v>Guinea|HCD Gender Index - Youth NEET</v>
      </c>
      <c r="D98" s="21" t="s">
        <v>11</v>
      </c>
      <c r="E98" s="59" t="str">
        <f>IFERROR(INDEX(Sheet7!D:D, MATCH(B98,Sheet7!B:B, 0)), "Non trouvé")</f>
        <v>% of youth not employed, in education or in training</v>
      </c>
      <c r="F98" t="str">
        <f>IFERROR(INDEX(Sheet7!D:D, MATCH(C98,Sheet7!C:C, 0)), "Non trouvé")</f>
        <v>% of youth not employed, in education or in training</v>
      </c>
      <c r="G98" s="23">
        <v>0.57551996810419304</v>
      </c>
      <c r="H98" cm="1">
        <f t="array" ref="H98">IF(AND(B98&lt;&gt;"", I98&lt;&gt;""), 1 + SUMPRODUCT((B$2:B$237=B98) * (I$2:I$237&gt;I98) * (A$2:A$237&lt;&gt;"ECOWAS")), "")</f>
        <v>11</v>
      </c>
      <c r="I98">
        <v>0.57551996810419292</v>
      </c>
      <c r="N98" s="59"/>
      <c r="O98" s="23">
        <v>0.57551996810419304</v>
      </c>
      <c r="P98">
        <v>0.57551996810419292</v>
      </c>
      <c r="AD98" t="s">
        <v>6</v>
      </c>
      <c r="AE98" t="s">
        <v>28</v>
      </c>
      <c r="AF98">
        <v>6</v>
      </c>
      <c r="AG98" t="s">
        <v>71</v>
      </c>
      <c r="AH98" t="str">
        <f t="shared" si="3"/>
        <v>Benin|HCD Index - Life expectancy at birth</v>
      </c>
      <c r="AI98">
        <v>6</v>
      </c>
      <c r="AJ98" t="s">
        <v>72</v>
      </c>
      <c r="AK98">
        <v>0.24687187666510771</v>
      </c>
      <c r="AL98">
        <v>0.27</v>
      </c>
      <c r="AM98">
        <v>-6.9015971820658412E-2</v>
      </c>
      <c r="AO98">
        <v>0.20098402817934161</v>
      </c>
      <c r="AP98">
        <v>9</v>
      </c>
      <c r="AQ98">
        <v>0.33743653653256789</v>
      </c>
      <c r="AR98">
        <v>0.55592457234681036</v>
      </c>
    </row>
    <row r="99" spans="1:44" ht="25" x14ac:dyDescent="0.35">
      <c r="A99" s="21" t="s">
        <v>12</v>
      </c>
      <c r="B99" t="s">
        <v>110</v>
      </c>
      <c r="C99" t="str">
        <f t="shared" si="2"/>
        <v>Guinea-Bissau|HCD Gender Index - Youth NEET</v>
      </c>
      <c r="D99" s="21" t="s">
        <v>12</v>
      </c>
      <c r="E99" s="59" t="str">
        <f>IFERROR(INDEX(Sheet7!D:D, MATCH(B99,Sheet7!B:B, 0)), "Non trouvé")</f>
        <v>% of youth not employed, in education or in training</v>
      </c>
      <c r="F99" t="str">
        <f>IFERROR(INDEX(Sheet7!D:D, MATCH(C99,Sheet7!C:C, 0)), "Non trouvé")</f>
        <v>Non trouvé</v>
      </c>
      <c r="G99" s="23">
        <v>0.66899718966344501</v>
      </c>
      <c r="H99" cm="1">
        <f t="array" ref="H99">IF(AND(B99&lt;&gt;"", I99&lt;&gt;""), 1 + SUMPRODUCT((B$2:B$237=B99) * (I$2:I$237&gt;I99) * (A$2:A$237&lt;&gt;"ECOWAS")), "")</f>
        <v>6</v>
      </c>
      <c r="I99">
        <v>0.66899718966344501</v>
      </c>
      <c r="N99" s="59"/>
      <c r="O99" s="23">
        <v>0.66899718966344501</v>
      </c>
      <c r="P99">
        <v>0.66899718966344501</v>
      </c>
      <c r="AD99" t="s">
        <v>7</v>
      </c>
      <c r="AE99" t="s">
        <v>28</v>
      </c>
      <c r="AF99">
        <v>6</v>
      </c>
      <c r="AG99" t="s">
        <v>71</v>
      </c>
      <c r="AH99" t="str">
        <f t="shared" si="3"/>
        <v>Burkina Faso|HCD Index - Life expectancy at birth</v>
      </c>
      <c r="AI99">
        <v>6</v>
      </c>
      <c r="AJ99" t="s">
        <v>72</v>
      </c>
      <c r="AK99">
        <v>0.23310213055629689</v>
      </c>
      <c r="AL99">
        <v>0.26</v>
      </c>
      <c r="AM99">
        <v>-7.7703484396901501E-2</v>
      </c>
      <c r="AO99">
        <v>0.18229651560309851</v>
      </c>
      <c r="AP99">
        <v>11</v>
      </c>
      <c r="AQ99">
        <v>0.32306573030170882</v>
      </c>
      <c r="AR99">
        <v>0.54010370330265522</v>
      </c>
    </row>
    <row r="100" spans="1:44" x14ac:dyDescent="0.35">
      <c r="A100" s="21" t="s">
        <v>13</v>
      </c>
      <c r="B100" t="s">
        <v>110</v>
      </c>
      <c r="C100" t="str">
        <f t="shared" si="2"/>
        <v>Liberia|HCD Gender Index - Youth NEET</v>
      </c>
      <c r="D100" s="21" t="s">
        <v>13</v>
      </c>
      <c r="E100" s="59" t="str">
        <f>IFERROR(INDEX(Sheet7!D:D, MATCH(B100,Sheet7!B:B, 0)), "Non trouvé")</f>
        <v>% of youth not employed, in education or in training</v>
      </c>
      <c r="F100" t="str">
        <f>IFERROR(INDEX(Sheet7!D:D, MATCH(C100,Sheet7!C:C, 0)), "Non trouvé")</f>
        <v>% of youth not employed, in education or in training</v>
      </c>
      <c r="G100" s="23">
        <v>0.63820270407644597</v>
      </c>
      <c r="H100" cm="1">
        <f t="array" ref="H100">IF(AND(B100&lt;&gt;"", I100&lt;&gt;""), 1 + SUMPRODUCT((B$2:B$237=B100) * (I$2:I$237&gt;I100) * (A$2:A$237&lt;&gt;"ECOWAS")), "")</f>
        <v>9</v>
      </c>
      <c r="I100">
        <v>0.63820270407644608</v>
      </c>
      <c r="N100" s="59"/>
      <c r="O100" s="23">
        <v>0.63820270407644597</v>
      </c>
      <c r="P100">
        <v>0.63820270407644608</v>
      </c>
      <c r="AD100" t="s">
        <v>8</v>
      </c>
      <c r="AE100" t="s">
        <v>28</v>
      </c>
      <c r="AF100">
        <v>6</v>
      </c>
      <c r="AG100" t="s">
        <v>71</v>
      </c>
      <c r="AH100" t="str">
        <f t="shared" si="3"/>
        <v>Cabo Verde|HCD Index - Life expectancy at birth</v>
      </c>
      <c r="AI100">
        <v>6</v>
      </c>
      <c r="AJ100" t="s">
        <v>72</v>
      </c>
      <c r="AK100">
        <v>0.63337440537448619</v>
      </c>
      <c r="AL100">
        <v>0.65</v>
      </c>
      <c r="AM100">
        <v>3.3637370234727015E-2</v>
      </c>
      <c r="AO100">
        <v>0.68363737023472704</v>
      </c>
      <c r="AP100">
        <v>1</v>
      </c>
      <c r="AQ100">
        <v>0.74081020108151208</v>
      </c>
      <c r="AR100">
        <v>1</v>
      </c>
    </row>
    <row r="101" spans="1:44" x14ac:dyDescent="0.35">
      <c r="A101" s="21" t="s">
        <v>14</v>
      </c>
      <c r="B101" t="s">
        <v>110</v>
      </c>
      <c r="C101" t="str">
        <f t="shared" si="2"/>
        <v>Mali|HCD Gender Index - Youth NEET</v>
      </c>
      <c r="D101" s="21" t="s">
        <v>14</v>
      </c>
      <c r="E101" s="59" t="str">
        <f>IFERROR(INDEX(Sheet7!D:D, MATCH(B101,Sheet7!B:B, 0)), "Non trouvé")</f>
        <v>% of youth not employed, in education or in training</v>
      </c>
      <c r="F101" t="str">
        <f>IFERROR(INDEX(Sheet7!D:D, MATCH(C101,Sheet7!C:C, 0)), "Non trouvé")</f>
        <v>% of youth not employed, in education or in training</v>
      </c>
      <c r="G101" s="23">
        <v>0.44730900498818599</v>
      </c>
      <c r="H101" cm="1">
        <f t="array" ref="H101">IF(AND(B101&lt;&gt;"", I101&lt;&gt;""), 1 + SUMPRODUCT((B$2:B$237=B101) * (I$2:I$237&gt;I101) * (A$2:A$237&lt;&gt;"ECOWAS")), "")</f>
        <v>14</v>
      </c>
      <c r="I101">
        <v>0.44730900498818582</v>
      </c>
      <c r="N101" s="59"/>
      <c r="O101" s="23">
        <v>0.44730900498818599</v>
      </c>
      <c r="P101">
        <v>0.44730900498818582</v>
      </c>
      <c r="AD101" t="s">
        <v>9</v>
      </c>
      <c r="AE101" t="s">
        <v>28</v>
      </c>
      <c r="AF101">
        <v>6</v>
      </c>
      <c r="AG101" t="s">
        <v>71</v>
      </c>
      <c r="AH101" t="str">
        <f t="shared" si="3"/>
        <v>Cote d'Ivoire|HCD Index - Life expectancy at birth</v>
      </c>
      <c r="AI101">
        <v>6</v>
      </c>
      <c r="AJ101" t="s">
        <v>72</v>
      </c>
      <c r="AK101">
        <v>0.10588459938844159</v>
      </c>
      <c r="AL101">
        <v>0.13</v>
      </c>
      <c r="AM101">
        <v>2.9505211698859807E-2</v>
      </c>
      <c r="AO101">
        <v>0.15950521169885981</v>
      </c>
      <c r="AP101">
        <v>14</v>
      </c>
      <c r="AQ101">
        <v>0.19029505500133251</v>
      </c>
      <c r="AR101">
        <v>0.39393601910406673</v>
      </c>
    </row>
    <row r="102" spans="1:44" x14ac:dyDescent="0.35">
      <c r="A102" s="21" t="s">
        <v>15</v>
      </c>
      <c r="B102" t="s">
        <v>110</v>
      </c>
      <c r="C102" t="str">
        <f t="shared" si="2"/>
        <v>Niger|HCD Gender Index - Youth NEET</v>
      </c>
      <c r="D102" s="21" t="s">
        <v>15</v>
      </c>
      <c r="E102" s="59" t="str">
        <f>IFERROR(INDEX(Sheet7!D:D, MATCH(B102,Sheet7!B:B, 0)), "Non trouvé")</f>
        <v>% of youth not employed, in education or in training</v>
      </c>
      <c r="F102" t="str">
        <f>IFERROR(INDEX(Sheet7!D:D, MATCH(C102,Sheet7!C:C, 0)), "Non trouvé")</f>
        <v>% of youth not employed, in education or in training</v>
      </c>
      <c r="G102" s="23">
        <v>0.41004428845993102</v>
      </c>
      <c r="H102" cm="1">
        <f t="array" ref="H102">IF(AND(B102&lt;&gt;"", I102&lt;&gt;""), 1 + SUMPRODUCT((B$2:B$237=B102) * (I$2:I$237&gt;I102) * (A$2:A$237&lt;&gt;"ECOWAS")), "")</f>
        <v>15</v>
      </c>
      <c r="I102">
        <v>0.41004428845993146</v>
      </c>
      <c r="N102" s="59"/>
      <c r="O102" s="23">
        <v>0.41004428845993102</v>
      </c>
      <c r="P102">
        <v>0.41004428845993146</v>
      </c>
      <c r="AD102" t="s">
        <v>10</v>
      </c>
      <c r="AE102" t="s">
        <v>28</v>
      </c>
      <c r="AF102">
        <v>6</v>
      </c>
      <c r="AG102" t="s">
        <v>71</v>
      </c>
      <c r="AH102" t="str">
        <f t="shared" si="3"/>
        <v>Ghana|HCD Index - Life expectancy at birth</v>
      </c>
      <c r="AI102">
        <v>6</v>
      </c>
      <c r="AJ102" t="s">
        <v>72</v>
      </c>
      <c r="AK102">
        <v>0.32450475558892028</v>
      </c>
      <c r="AL102">
        <v>0.35</v>
      </c>
      <c r="AM102">
        <v>-1.4235254982199852E-2</v>
      </c>
      <c r="AO102">
        <v>0.33576474501780013</v>
      </c>
      <c r="AP102">
        <v>3</v>
      </c>
      <c r="AQ102">
        <v>0.41845815097206712</v>
      </c>
      <c r="AR102">
        <v>0.64512154092334184</v>
      </c>
    </row>
    <row r="103" spans="1:44" x14ac:dyDescent="0.35">
      <c r="A103" s="21" t="s">
        <v>16</v>
      </c>
      <c r="B103" t="s">
        <v>110</v>
      </c>
      <c r="C103" t="str">
        <f t="shared" si="2"/>
        <v>Nigeria|HCD Gender Index - Youth NEET</v>
      </c>
      <c r="D103" s="21" t="s">
        <v>16</v>
      </c>
      <c r="E103" s="59" t="str">
        <f>IFERROR(INDEX(Sheet7!D:D, MATCH(B103,Sheet7!B:B, 0)), "Non trouvé")</f>
        <v>% of youth not employed, in education or in training</v>
      </c>
      <c r="F103" t="str">
        <f>IFERROR(INDEX(Sheet7!D:D, MATCH(C103,Sheet7!C:C, 0)), "Non trouvé")</f>
        <v>% of youth not employed, in education or in training</v>
      </c>
      <c r="G103" s="23">
        <v>0.77709618499500299</v>
      </c>
      <c r="H103" cm="1">
        <f t="array" ref="H103">IF(AND(B103&lt;&gt;"", I103&lt;&gt;""), 1 + SUMPRODUCT((B$2:B$237=B103) * (I$2:I$237&gt;I103) * (A$2:A$237&lt;&gt;"ECOWAS")), "")</f>
        <v>13</v>
      </c>
      <c r="I103">
        <v>0.46804352419184458</v>
      </c>
      <c r="N103" s="59"/>
      <c r="O103" s="23">
        <v>0.77709618499500299</v>
      </c>
      <c r="P103">
        <v>0.46804352419184458</v>
      </c>
      <c r="AD103" t="s">
        <v>11</v>
      </c>
      <c r="AE103" t="s">
        <v>28</v>
      </c>
      <c r="AF103">
        <v>6</v>
      </c>
      <c r="AG103" t="s">
        <v>71</v>
      </c>
      <c r="AH103" t="str">
        <f t="shared" si="3"/>
        <v>Guinea|HCD Index - Life expectancy at birth</v>
      </c>
      <c r="AI103">
        <v>6</v>
      </c>
      <c r="AJ103" t="s">
        <v>72</v>
      </c>
      <c r="AK103">
        <v>0.23099936144608449</v>
      </c>
      <c r="AL103">
        <v>0.26</v>
      </c>
      <c r="AM103">
        <v>-9.05235928430356E-2</v>
      </c>
      <c r="AO103">
        <v>0.16947640715696441</v>
      </c>
      <c r="AP103">
        <v>13</v>
      </c>
      <c r="AQ103">
        <v>0.32087117368517382</v>
      </c>
      <c r="AR103">
        <v>0.53768770852251313</v>
      </c>
    </row>
    <row r="104" spans="1:44" x14ac:dyDescent="0.35">
      <c r="A104" s="21" t="s">
        <v>141</v>
      </c>
      <c r="B104" t="s">
        <v>110</v>
      </c>
      <c r="C104" t="str">
        <f t="shared" si="2"/>
        <v>Senegal |HCD Gender Index - Youth NEET</v>
      </c>
      <c r="D104" s="21" t="s">
        <v>141</v>
      </c>
      <c r="E104" s="59" t="str">
        <f>IFERROR(INDEX(Sheet7!D:D, MATCH(B104,Sheet7!B:B, 0)), "Non trouvé")</f>
        <v>% of youth not employed, in education or in training</v>
      </c>
      <c r="F104" t="str">
        <f>IFERROR(INDEX(Sheet7!D:D, MATCH(C104,Sheet7!C:C, 0)), "Non trouvé")</f>
        <v>Non trouvé</v>
      </c>
      <c r="G104" s="23">
        <v>0.52251115417549199</v>
      </c>
      <c r="H104" cm="1">
        <f t="array" ref="H104">IF(AND(B104&lt;&gt;"", I104&lt;&gt;""), 1 + SUMPRODUCT((B$2:B$237=B104) * (I$2:I$237&gt;I104) * (A$2:A$237&lt;&gt;"ECOWAS")), "")</f>
        <v>12</v>
      </c>
      <c r="I104">
        <v>0.52251115417549232</v>
      </c>
      <c r="N104" s="59"/>
      <c r="O104" s="23">
        <v>0.52251115417549199</v>
      </c>
      <c r="P104">
        <v>0.52251115417549232</v>
      </c>
      <c r="AD104" t="s">
        <v>12</v>
      </c>
      <c r="AE104" t="s">
        <v>28</v>
      </c>
      <c r="AF104">
        <v>6</v>
      </c>
      <c r="AG104" t="s">
        <v>71</v>
      </c>
      <c r="AH104" t="str">
        <f t="shared" si="3"/>
        <v>Guinea-Bissau|HCD Index - Life expectancy at birth</v>
      </c>
      <c r="AI104">
        <v>6</v>
      </c>
      <c r="AJ104" t="s">
        <v>72</v>
      </c>
      <c r="AK104">
        <v>0.12813325319972199</v>
      </c>
      <c r="AL104">
        <v>0.15</v>
      </c>
      <c r="AM104">
        <v>4.5252286572472211E-2</v>
      </c>
      <c r="AO104">
        <v>0.19525228657247221</v>
      </c>
      <c r="AP104">
        <v>10</v>
      </c>
      <c r="AQ104">
        <v>0.21351487984725279</v>
      </c>
      <c r="AR104">
        <v>0.41949880258427841</v>
      </c>
    </row>
    <row r="105" spans="1:44" ht="25" x14ac:dyDescent="0.35">
      <c r="A105" s="21" t="s">
        <v>18</v>
      </c>
      <c r="B105" t="s">
        <v>110</v>
      </c>
      <c r="C105" t="str">
        <f t="shared" si="2"/>
        <v>Sierra Leone|HCD Gender Index - Youth NEET</v>
      </c>
      <c r="D105" s="21" t="s">
        <v>18</v>
      </c>
      <c r="E105" s="59" t="str">
        <f>IFERROR(INDEX(Sheet7!D:D, MATCH(B105,Sheet7!B:B, 0)), "Non trouvé")</f>
        <v>% of youth not employed, in education or in training</v>
      </c>
      <c r="F105" t="str">
        <f>IFERROR(INDEX(Sheet7!D:D, MATCH(C105,Sheet7!C:C, 0)), "Non trouvé")</f>
        <v>% of youth not employed, in education or in training</v>
      </c>
      <c r="G105" s="23">
        <v>1.01303458851593</v>
      </c>
      <c r="H105" cm="1">
        <f t="array" ref="H105">IF(AND(B105&lt;&gt;"", I105&lt;&gt;""), 1 + SUMPRODUCT((B$2:B$237=B105) * (I$2:I$237&gt;I105) * (A$2:A$237&lt;&gt;"ECOWAS")), "")</f>
        <v>2</v>
      </c>
      <c r="I105">
        <v>1.0130345885159313</v>
      </c>
      <c r="N105" s="59"/>
      <c r="O105" s="23">
        <v>1.01303458851593</v>
      </c>
      <c r="P105">
        <v>1.0130345885159313</v>
      </c>
      <c r="AD105" t="s">
        <v>13</v>
      </c>
      <c r="AE105" t="s">
        <v>28</v>
      </c>
      <c r="AF105">
        <v>6</v>
      </c>
      <c r="AG105" t="s">
        <v>71</v>
      </c>
      <c r="AH105" t="str">
        <f t="shared" si="3"/>
        <v>Liberia|HCD Index - Life expectancy at birth</v>
      </c>
      <c r="AI105">
        <v>6</v>
      </c>
      <c r="AJ105" t="s">
        <v>72</v>
      </c>
      <c r="AK105">
        <v>0.31880692961286072</v>
      </c>
      <c r="AL105">
        <v>0.35</v>
      </c>
      <c r="AM105">
        <v>-0.11761009769071057</v>
      </c>
      <c r="AO105">
        <v>0.23238990230928941</v>
      </c>
      <c r="AP105">
        <v>7</v>
      </c>
      <c r="AQ105">
        <v>0.41251161046274609</v>
      </c>
      <c r="AR105">
        <v>0.63857497442231193</v>
      </c>
    </row>
    <row r="106" spans="1:44" x14ac:dyDescent="0.35">
      <c r="A106" s="21" t="s">
        <v>142</v>
      </c>
      <c r="B106" t="s">
        <v>110</v>
      </c>
      <c r="C106" t="str">
        <f t="shared" si="2"/>
        <v>Togo |HCD Gender Index - Youth NEET</v>
      </c>
      <c r="D106" s="21" t="s">
        <v>142</v>
      </c>
      <c r="E106" s="59" t="str">
        <f>IFERROR(INDEX(Sheet7!D:D, MATCH(B106,Sheet7!B:B, 0)), "Non trouvé")</f>
        <v>% of youth not employed, in education or in training</v>
      </c>
      <c r="F106" t="str">
        <f>IFERROR(INDEX(Sheet7!D:D, MATCH(C106,Sheet7!C:C, 0)), "Non trouvé")</f>
        <v>Non trouvé</v>
      </c>
      <c r="G106" s="23">
        <v>0.64125189576726904</v>
      </c>
      <c r="H106" cm="1">
        <f t="array" ref="H106">IF(AND(B106&lt;&gt;"", I106&lt;&gt;""), 1 + SUMPRODUCT((B$2:B$237=B106) * (I$2:I$237&gt;I106) * (A$2:A$237&lt;&gt;"ECOWAS")), "")</f>
        <v>7</v>
      </c>
      <c r="I106">
        <v>0.64125189576726871</v>
      </c>
      <c r="N106" s="59"/>
      <c r="O106" s="23">
        <v>0.64125189576726904</v>
      </c>
      <c r="P106">
        <v>0.64125189576726871</v>
      </c>
      <c r="AD106" t="s">
        <v>14</v>
      </c>
      <c r="AE106" t="s">
        <v>28</v>
      </c>
      <c r="AF106">
        <v>6</v>
      </c>
      <c r="AG106" t="s">
        <v>71</v>
      </c>
      <c r="AH106" t="str">
        <f t="shared" si="3"/>
        <v>Mali|HCD Index - Life expectancy at birth</v>
      </c>
      <c r="AI106">
        <v>6</v>
      </c>
      <c r="AJ106" t="s">
        <v>72</v>
      </c>
      <c r="AK106">
        <v>0.1545535296006175</v>
      </c>
      <c r="AL106">
        <v>0.18</v>
      </c>
      <c r="AM106">
        <v>-8.8617269333516047E-3</v>
      </c>
      <c r="AO106">
        <v>0.17113827306664839</v>
      </c>
      <c r="AP106">
        <v>12</v>
      </c>
      <c r="AQ106">
        <v>0.24108842185178289</v>
      </c>
      <c r="AR106">
        <v>0.44985460796702947</v>
      </c>
    </row>
    <row r="107" spans="1:44" x14ac:dyDescent="0.35">
      <c r="A107" s="21" t="s">
        <v>6</v>
      </c>
      <c r="B107" t="s">
        <v>111</v>
      </c>
      <c r="C107" t="str">
        <f t="shared" si="2"/>
        <v>Benin|HCD Gender Index - Youth literacy rate</v>
      </c>
      <c r="D107" s="21" t="s">
        <v>6</v>
      </c>
      <c r="E107" s="59" t="str">
        <f>IFERROR(INDEX(Sheet7!D:D, MATCH(B107,Sheet7!B:B, 0)), "Non trouvé")</f>
        <v>% in 15-24 years old population (female vs. Male population)</v>
      </c>
      <c r="F107" t="str">
        <f>IFERROR(INDEX(Sheet7!D:D, MATCH(C107,Sheet7!C:C, 0)), "Non trouvé")</f>
        <v>% in 15-24 years old population (female vs. Male population)</v>
      </c>
      <c r="G107" s="23">
        <v>0.74285714285714288</v>
      </c>
      <c r="H107" cm="1">
        <f t="array" ref="H107">IF(AND(B107&lt;&gt;"", I107&lt;&gt;""), 1 + SUMPRODUCT((B$2:B$237=B107) * (I$2:I$237&gt;I107) * (A$2:A$237&lt;&gt;"ECOWAS")), "")</f>
        <v>12</v>
      </c>
      <c r="I107">
        <v>0.80298912635034336</v>
      </c>
      <c r="N107" s="59"/>
      <c r="O107" s="23">
        <v>0.74285714285714288</v>
      </c>
      <c r="P107">
        <v>0.80298912635034336</v>
      </c>
      <c r="AD107" t="s">
        <v>15</v>
      </c>
      <c r="AE107" t="s">
        <v>28</v>
      </c>
      <c r="AF107">
        <v>6</v>
      </c>
      <c r="AG107" t="s">
        <v>71</v>
      </c>
      <c r="AH107" t="str">
        <f t="shared" si="3"/>
        <v>Niger|HCD Index - Life expectancy at birth</v>
      </c>
      <c r="AI107">
        <v>6</v>
      </c>
      <c r="AJ107" t="s">
        <v>72</v>
      </c>
      <c r="AK107">
        <v>0.26128601975930599</v>
      </c>
      <c r="AL107">
        <v>0.28999999999999998</v>
      </c>
      <c r="AM107">
        <v>-2.9494039749320966E-2</v>
      </c>
      <c r="AO107">
        <v>0.26050596025067901</v>
      </c>
      <c r="AP107">
        <v>6</v>
      </c>
      <c r="AQ107">
        <v>0.35247986817817201</v>
      </c>
      <c r="AR107">
        <v>0.5724858268881059</v>
      </c>
    </row>
    <row r="108" spans="1:44" ht="25" x14ac:dyDescent="0.35">
      <c r="A108" s="21" t="s">
        <v>7</v>
      </c>
      <c r="B108" t="s">
        <v>111</v>
      </c>
      <c r="C108" t="str">
        <f t="shared" si="2"/>
        <v>Burkina Faso|HCD Gender Index - Youth literacy rate</v>
      </c>
      <c r="D108" s="21" t="s">
        <v>7</v>
      </c>
      <c r="E108" s="59" t="str">
        <f>IFERROR(INDEX(Sheet7!D:D, MATCH(B108,Sheet7!B:B, 0)), "Non trouvé")</f>
        <v>% in 15-24 years old population (female vs. Male population)</v>
      </c>
      <c r="F108" t="str">
        <f>IFERROR(INDEX(Sheet7!D:D, MATCH(C108,Sheet7!C:C, 0)), "Non trouvé")</f>
        <v>% in 15-24 years old population (female vs. Male population)</v>
      </c>
      <c r="G108" s="23">
        <v>0.84375</v>
      </c>
      <c r="H108" cm="1">
        <f t="array" ref="H108">IF(AND(B108&lt;&gt;"", I108&lt;&gt;""), 1 + SUMPRODUCT((B$2:B$237=B108) * (I$2:I$237&gt;I108) * (A$2:A$237&lt;&gt;"ECOWAS")), "")</f>
        <v>5</v>
      </c>
      <c r="I108">
        <v>0.93016556925464</v>
      </c>
      <c r="N108" s="59"/>
      <c r="O108" s="23">
        <v>0.84375</v>
      </c>
      <c r="P108">
        <v>0.93016556925464</v>
      </c>
      <c r="AD108" t="s">
        <v>16</v>
      </c>
      <c r="AE108" t="s">
        <v>28</v>
      </c>
      <c r="AF108">
        <v>6</v>
      </c>
      <c r="AG108" t="s">
        <v>71</v>
      </c>
      <c r="AH108" t="str">
        <f t="shared" si="3"/>
        <v>Nigeria|HCD Index - Life expectancy at birth</v>
      </c>
      <c r="AI108">
        <v>6</v>
      </c>
      <c r="AJ108" t="s">
        <v>72</v>
      </c>
      <c r="AK108">
        <v>1.8653596945433239E-3</v>
      </c>
      <c r="AL108">
        <v>0.03</v>
      </c>
      <c r="AM108">
        <v>-0.03</v>
      </c>
      <c r="AO108">
        <v>0</v>
      </c>
      <c r="AP108">
        <v>15</v>
      </c>
      <c r="AQ108">
        <v>8.1735294631763086E-2</v>
      </c>
      <c r="AR108">
        <v>0.27442221280252821</v>
      </c>
    </row>
    <row r="109" spans="1:44" ht="25" x14ac:dyDescent="0.35">
      <c r="A109" s="21" t="s">
        <v>8</v>
      </c>
      <c r="B109" t="s">
        <v>111</v>
      </c>
      <c r="C109" t="str">
        <f t="shared" si="2"/>
        <v>Cabo Verde|HCD Gender Index - Youth literacy rate</v>
      </c>
      <c r="D109" s="21" t="s">
        <v>8</v>
      </c>
      <c r="E109" s="59" t="str">
        <f>IFERROR(INDEX(Sheet7!D:D, MATCH(B109,Sheet7!B:B, 0)), "Non trouvé")</f>
        <v>% in 15-24 years old population (female vs. Male population)</v>
      </c>
      <c r="F109" t="str">
        <f>IFERROR(INDEX(Sheet7!D:D, MATCH(C109,Sheet7!C:C, 0)), "Non trouvé")</f>
        <v>% in 15-24 years old population (female vs. Male population)</v>
      </c>
      <c r="G109" s="23">
        <v>1.0102040816326501</v>
      </c>
      <c r="H109" cm="1">
        <f t="array" ref="H109">IF(AND(B109&lt;&gt;"", I109&lt;&gt;""), 1 + SUMPRODUCT((B$2:B$237=B109) * (I$2:I$237&gt;I109) * (A$2:A$237&lt;&gt;"ECOWAS")), "")</f>
        <v>2</v>
      </c>
      <c r="I109">
        <v>1.0101781170483461</v>
      </c>
      <c r="N109" s="59"/>
      <c r="O109" s="23">
        <v>1.0102040816326501</v>
      </c>
      <c r="P109">
        <v>1.0101781170483461</v>
      </c>
      <c r="AD109" t="s">
        <v>17</v>
      </c>
      <c r="AE109" t="s">
        <v>28</v>
      </c>
      <c r="AF109">
        <v>6</v>
      </c>
      <c r="AG109" t="s">
        <v>71</v>
      </c>
      <c r="AH109" t="str">
        <f t="shared" si="3"/>
        <v>Senegal|HCD Index - Life expectancy at birth</v>
      </c>
      <c r="AI109">
        <v>6</v>
      </c>
      <c r="AJ109" t="s">
        <v>72</v>
      </c>
      <c r="AK109">
        <v>0.45735228147121532</v>
      </c>
      <c r="AL109">
        <v>0.48</v>
      </c>
      <c r="AM109">
        <v>-3.2381504571219577E-2</v>
      </c>
      <c r="AO109">
        <v>0.44761849542878041</v>
      </c>
      <c r="AP109">
        <v>2</v>
      </c>
      <c r="AQ109">
        <v>0.55710457463284424</v>
      </c>
      <c r="AR109">
        <v>0.79775785630747154</v>
      </c>
    </row>
    <row r="110" spans="1:44" ht="25" x14ac:dyDescent="0.35">
      <c r="A110" s="21" t="s">
        <v>9</v>
      </c>
      <c r="B110" t="s">
        <v>111</v>
      </c>
      <c r="C110" t="str">
        <f t="shared" si="2"/>
        <v>Cote d'Ivoire|HCD Gender Index - Youth literacy rate</v>
      </c>
      <c r="D110" s="21" t="s">
        <v>9</v>
      </c>
      <c r="E110" s="59" t="str">
        <f>IFERROR(INDEX(Sheet7!D:D, MATCH(B110,Sheet7!B:B, 0)), "Non trouvé")</f>
        <v>% in 15-24 years old population (female vs. Male population)</v>
      </c>
      <c r="F110" t="str">
        <f>IFERROR(INDEX(Sheet7!D:D, MATCH(C110,Sheet7!C:C, 0)), "Non trouvé")</f>
        <v>% in 15-24 years old population (female vs. Male population)</v>
      </c>
      <c r="G110" s="23">
        <v>0.81720430107526898</v>
      </c>
      <c r="H110" cm="1">
        <f t="array" ref="H110">IF(AND(B110&lt;&gt;"", I110&lt;&gt;""), 1 + SUMPRODUCT((B$2:B$237=B110) * (I$2:I$237&gt;I110) * (A$2:A$237&lt;&gt;"ECOWAS")), "")</f>
        <v>11</v>
      </c>
      <c r="I110">
        <v>0.82323833844260053</v>
      </c>
      <c r="N110" s="59"/>
      <c r="O110" s="23">
        <v>0.81720430107526898</v>
      </c>
      <c r="P110">
        <v>0.82323833844260053</v>
      </c>
      <c r="AD110" t="s">
        <v>18</v>
      </c>
      <c r="AE110" t="s">
        <v>28</v>
      </c>
      <c r="AF110">
        <v>6</v>
      </c>
      <c r="AG110" t="s">
        <v>71</v>
      </c>
      <c r="AH110" t="str">
        <f t="shared" si="3"/>
        <v>Sierra Leone|HCD Index - Life expectancy at birth</v>
      </c>
      <c r="AI110">
        <v>6</v>
      </c>
      <c r="AJ110" t="s">
        <v>72</v>
      </c>
      <c r="AK110">
        <v>0</v>
      </c>
      <c r="AL110">
        <v>0.03</v>
      </c>
      <c r="AM110">
        <v>0.17915769520452229</v>
      </c>
      <c r="AO110">
        <v>0.20915769520452229</v>
      </c>
      <c r="AP110">
        <v>8</v>
      </c>
      <c r="AQ110">
        <v>7.9788510536449753E-2</v>
      </c>
      <c r="AR110">
        <v>0.27227899162659591</v>
      </c>
    </row>
    <row r="111" spans="1:44" ht="25" x14ac:dyDescent="0.35">
      <c r="A111" s="21" t="s">
        <v>19</v>
      </c>
      <c r="B111" t="s">
        <v>111</v>
      </c>
      <c r="C111" t="str">
        <f t="shared" si="2"/>
        <v>Gambia, The|HCD Gender Index - Youth literacy rate</v>
      </c>
      <c r="D111" s="21" t="s">
        <v>19</v>
      </c>
      <c r="E111" s="59" t="str">
        <f>IFERROR(INDEX(Sheet7!D:D, MATCH(B111,Sheet7!B:B, 0)), "Non trouvé")</f>
        <v>% in 15-24 years old population (female vs. Male population)</v>
      </c>
      <c r="F111" t="str">
        <f>IFERROR(INDEX(Sheet7!D:D, MATCH(C111,Sheet7!C:C, 0)), "Non trouvé")</f>
        <v>Non trouvé</v>
      </c>
      <c r="G111" s="23">
        <v>0.90140845070422504</v>
      </c>
      <c r="H111" cm="1">
        <f t="array" ref="H111">IF(AND(B111&lt;&gt;"", I111&lt;&gt;""), 1 + SUMPRODUCT((B$2:B$237=B111) * (I$2:I$237&gt;I111) * (A$2:A$237&lt;&gt;"ECOWAS")), "")</f>
        <v>1</v>
      </c>
      <c r="I111">
        <v>1.1467547574709249</v>
      </c>
      <c r="N111" s="59"/>
      <c r="O111" s="23">
        <v>0.90140845070422504</v>
      </c>
      <c r="P111">
        <v>1.1467547574709249</v>
      </c>
      <c r="AD111" t="s">
        <v>19</v>
      </c>
      <c r="AE111" t="s">
        <v>28</v>
      </c>
      <c r="AF111">
        <v>6</v>
      </c>
      <c r="AG111" t="s">
        <v>71</v>
      </c>
      <c r="AH111" t="str">
        <f t="shared" si="3"/>
        <v>Gambia, The|HCD Index - Life expectancy at birth</v>
      </c>
      <c r="AI111">
        <v>6</v>
      </c>
      <c r="AJ111" t="s">
        <v>72</v>
      </c>
      <c r="AK111">
        <v>0.25589343446053542</v>
      </c>
      <c r="AL111">
        <v>0.28000000000000003</v>
      </c>
      <c r="AM111">
        <v>-2.2988149287126447E-3</v>
      </c>
      <c r="AO111">
        <v>0.27770118507128738</v>
      </c>
      <c r="AP111">
        <v>4</v>
      </c>
      <c r="AQ111">
        <v>0.34685189233899277</v>
      </c>
      <c r="AR111">
        <v>0.56628996930677433</v>
      </c>
    </row>
    <row r="112" spans="1:44" x14ac:dyDescent="0.35">
      <c r="A112" s="21" t="s">
        <v>10</v>
      </c>
      <c r="B112" t="s">
        <v>111</v>
      </c>
      <c r="C112" t="str">
        <f t="shared" si="2"/>
        <v>Ghana|HCD Gender Index - Youth literacy rate</v>
      </c>
      <c r="D112" s="21" t="s">
        <v>10</v>
      </c>
      <c r="E112" s="59" t="str">
        <f>IFERROR(INDEX(Sheet7!D:D, MATCH(B112,Sheet7!B:B, 0)), "Non trouvé")</f>
        <v>% in 15-24 years old population (female vs. Male population)</v>
      </c>
      <c r="F112" t="str">
        <f>IFERROR(INDEX(Sheet7!D:D, MATCH(C112,Sheet7!C:C, 0)), "Non trouvé")</f>
        <v>% in 15-24 years old population (female vs. Male population)</v>
      </c>
      <c r="G112" s="23">
        <v>0.989247311827957</v>
      </c>
      <c r="H112" cm="1">
        <f t="array" ref="H112">IF(AND(B112&lt;&gt;"", I112&lt;&gt;""), 1 + SUMPRODUCT((B$2:B$237=B112) * (I$2:I$237&gt;I112) * (A$2:A$237&lt;&gt;"ECOWAS")), "")</f>
        <v>3</v>
      </c>
      <c r="I112">
        <v>0.99754251804104543</v>
      </c>
      <c r="N112" s="59"/>
      <c r="O112" s="23">
        <v>0.989247311827957</v>
      </c>
      <c r="P112">
        <v>0.99754251804104543</v>
      </c>
      <c r="AD112" t="s">
        <v>20</v>
      </c>
      <c r="AE112" t="s">
        <v>28</v>
      </c>
      <c r="AF112">
        <v>6</v>
      </c>
      <c r="AG112" t="s">
        <v>71</v>
      </c>
      <c r="AH112" t="str">
        <f t="shared" si="3"/>
        <v>Togo|HCD Index - Life expectancy at birth</v>
      </c>
      <c r="AI112">
        <v>6</v>
      </c>
      <c r="AJ112" t="s">
        <v>72</v>
      </c>
      <c r="AK112">
        <v>0.22363966956034059</v>
      </c>
      <c r="AL112">
        <v>0.24</v>
      </c>
      <c r="AM112">
        <v>2.1964332375503715E-2</v>
      </c>
      <c r="AO112">
        <v>0.26196433237550371</v>
      </c>
      <c r="AP112">
        <v>5</v>
      </c>
      <c r="AQ112">
        <v>0.31319022552730053</v>
      </c>
      <c r="AR112">
        <v>0.52923172679201613</v>
      </c>
    </row>
    <row r="113" spans="1:44" x14ac:dyDescent="0.35">
      <c r="A113" s="21" t="s">
        <v>11</v>
      </c>
      <c r="B113" t="s">
        <v>111</v>
      </c>
      <c r="C113" t="str">
        <f t="shared" si="2"/>
        <v>Guinea|HCD Gender Index - Youth literacy rate</v>
      </c>
      <c r="D113" s="21" t="s">
        <v>11</v>
      </c>
      <c r="E113" s="59" t="str">
        <f>IFERROR(INDEX(Sheet7!D:D, MATCH(B113,Sheet7!B:B, 0)), "Non trouvé")</f>
        <v>% in 15-24 years old population (female vs. Male population)</v>
      </c>
      <c r="F113" t="str">
        <f>IFERROR(INDEX(Sheet7!D:D, MATCH(C113,Sheet7!C:C, 0)), "Non trouvé")</f>
        <v>% in 15-24 years old population (female vs. Male population)</v>
      </c>
      <c r="G113" s="23">
        <v>0.61428571428571399</v>
      </c>
      <c r="H113" cm="1">
        <f t="array" ref="H113">IF(AND(B113&lt;&gt;"", I113&lt;&gt;""), 1 + SUMPRODUCT((B$2:B$237=B113) * (I$2:I$237&gt;I113) * (A$2:A$237&lt;&gt;"ECOWAS")), "")</f>
        <v>15</v>
      </c>
      <c r="I113">
        <v>0.68820971389931673</v>
      </c>
      <c r="N113" s="59"/>
      <c r="O113" s="23">
        <v>0.61428571428571399</v>
      </c>
      <c r="P113">
        <v>0.68820971389931673</v>
      </c>
      <c r="AD113" t="s">
        <v>21</v>
      </c>
      <c r="AE113" t="s">
        <v>28</v>
      </c>
      <c r="AF113">
        <v>6</v>
      </c>
      <c r="AG113" t="s">
        <v>71</v>
      </c>
      <c r="AH113" t="str">
        <f t="shared" si="3"/>
        <v>ECOWAS|HCD Index - Life expectancy at birth</v>
      </c>
      <c r="AI113">
        <v>6</v>
      </c>
      <c r="AJ113" t="s">
        <v>72</v>
      </c>
      <c r="AK113">
        <v>0.2384178404252319</v>
      </c>
      <c r="AL113">
        <v>0.26</v>
      </c>
      <c r="AM113">
        <v>-7.5071727886684148E-3</v>
      </c>
      <c r="AO113">
        <v>0.25249282721133159</v>
      </c>
      <c r="AQ113">
        <v>0.32861347503877769</v>
      </c>
      <c r="AR113">
        <v>0.54621123419309991</v>
      </c>
    </row>
    <row r="114" spans="1:44" ht="25" x14ac:dyDescent="0.35">
      <c r="A114" s="21" t="s">
        <v>12</v>
      </c>
      <c r="B114" t="s">
        <v>111</v>
      </c>
      <c r="C114" t="str">
        <f t="shared" si="2"/>
        <v>Guinea-Bissau|HCD Gender Index - Youth literacy rate</v>
      </c>
      <c r="D114" s="22" t="s">
        <v>12</v>
      </c>
      <c r="E114" s="59" t="str">
        <f>IFERROR(INDEX(Sheet7!D:D, MATCH(B114,Sheet7!B:B, 0)), "Non trouvé")</f>
        <v>% in 15-24 years old population (female vs. Male population)</v>
      </c>
      <c r="F114" t="str">
        <f>IFERROR(INDEX(Sheet7!D:D, MATCH(C114,Sheet7!C:C, 0)), "Non trouvé")</f>
        <v>Non trouvé</v>
      </c>
      <c r="G114" s="25"/>
      <c r="H114" cm="1">
        <f t="array" ref="H114">IF(AND(B114&lt;&gt;"", I114&lt;&gt;""), 1 + SUMPRODUCT((B$2:B$237=B114) * (I$2:I$237&gt;I114) * (A$2:A$237&lt;&gt;"ECOWAS")), "")</f>
        <v>10</v>
      </c>
      <c r="I114">
        <v>0.83089798421015193</v>
      </c>
      <c r="N114" s="59"/>
      <c r="O114" s="25"/>
      <c r="P114">
        <v>0.83089798421015193</v>
      </c>
      <c r="AD114" t="s">
        <v>6</v>
      </c>
      <c r="AE114" t="s">
        <v>29</v>
      </c>
      <c r="AF114">
        <v>7</v>
      </c>
      <c r="AG114" t="s">
        <v>73</v>
      </c>
      <c r="AH114" t="str">
        <f t="shared" si="3"/>
        <v>Benin|HCD Index - Government health exp.</v>
      </c>
      <c r="AI114">
        <v>7</v>
      </c>
      <c r="AJ114" t="s">
        <v>74</v>
      </c>
      <c r="AK114">
        <v>6.1789953737404382E-2</v>
      </c>
      <c r="AL114">
        <v>0.02</v>
      </c>
      <c r="AM114">
        <v>9.0570501496816197E-2</v>
      </c>
      <c r="AO114">
        <v>0.1105705014968162</v>
      </c>
      <c r="AP114">
        <v>12</v>
      </c>
      <c r="AQ114">
        <v>0.1011532186616579</v>
      </c>
      <c r="AR114">
        <v>0.2332733868428262</v>
      </c>
    </row>
    <row r="115" spans="1:44" x14ac:dyDescent="0.35">
      <c r="A115" s="21" t="s">
        <v>13</v>
      </c>
      <c r="B115" t="s">
        <v>111</v>
      </c>
      <c r="C115" t="str">
        <f t="shared" si="2"/>
        <v>Liberia|HCD Gender Index - Youth literacy rate</v>
      </c>
      <c r="D115" s="21" t="s">
        <v>13</v>
      </c>
      <c r="E115" s="59" t="str">
        <f>IFERROR(INDEX(Sheet7!D:D, MATCH(B115,Sheet7!B:B, 0)), "Non trouvé")</f>
        <v>% in 15-24 years old population (female vs. Male population)</v>
      </c>
      <c r="F115" t="str">
        <f>IFERROR(INDEX(Sheet7!D:D, MATCH(C115,Sheet7!C:C, 0)), "Non trouvé")</f>
        <v>% in 15-24 years old population (female vs. Male population)</v>
      </c>
      <c r="G115" s="23">
        <v>0.70769230769230795</v>
      </c>
      <c r="H115" cm="1">
        <f t="array" ref="H115">IF(AND(B115&lt;&gt;"", I115&lt;&gt;""), 1 + SUMPRODUCT((B$2:B$237=B115) * (I$2:I$237&gt;I115) * (A$2:A$237&lt;&gt;"ECOWAS")), "")</f>
        <v>9</v>
      </c>
      <c r="I115">
        <v>0.83323671615554196</v>
      </c>
      <c r="N115" s="59"/>
      <c r="O115" s="23">
        <v>0.70769230769230795</v>
      </c>
      <c r="P115">
        <v>0.83323671615554196</v>
      </c>
      <c r="AD115" t="s">
        <v>7</v>
      </c>
      <c r="AE115" t="s">
        <v>29</v>
      </c>
      <c r="AF115">
        <v>7</v>
      </c>
      <c r="AG115" t="s">
        <v>73</v>
      </c>
      <c r="AH115" t="str">
        <f t="shared" si="3"/>
        <v>Burkina Faso|HCD Index - Government health exp.</v>
      </c>
      <c r="AI115">
        <v>7</v>
      </c>
      <c r="AJ115" t="s">
        <v>74</v>
      </c>
      <c r="AK115">
        <v>0.49224244502058417</v>
      </c>
      <c r="AL115">
        <v>0.36</v>
      </c>
      <c r="AM115">
        <v>0.15756882529929483</v>
      </c>
      <c r="AO115">
        <v>0.51756882529929482</v>
      </c>
      <c r="AP115">
        <v>1</v>
      </c>
      <c r="AQ115">
        <v>0.60879594988107233</v>
      </c>
      <c r="AR115">
        <v>1</v>
      </c>
    </row>
    <row r="116" spans="1:44" x14ac:dyDescent="0.35">
      <c r="A116" s="21" t="s">
        <v>14</v>
      </c>
      <c r="B116" t="s">
        <v>111</v>
      </c>
      <c r="C116" t="str">
        <f t="shared" si="2"/>
        <v>Mali|HCD Gender Index - Youth literacy rate</v>
      </c>
      <c r="D116" s="21" t="s">
        <v>14</v>
      </c>
      <c r="E116" s="59" t="str">
        <f>IFERROR(INDEX(Sheet7!D:D, MATCH(B116,Sheet7!B:B, 0)), "Non trouvé")</f>
        <v>% in 15-24 years old population (female vs. Male population)</v>
      </c>
      <c r="F116" t="str">
        <f>IFERROR(INDEX(Sheet7!D:D, MATCH(C116,Sheet7!C:C, 0)), "Non trouvé")</f>
        <v>% in 15-24 years old population (female vs. Male population)</v>
      </c>
      <c r="G116" s="23">
        <v>0.69090909090909103</v>
      </c>
      <c r="H116" cm="1">
        <f t="array" ref="H116">IF(AND(B116&lt;&gt;"", I116&lt;&gt;""), 1 + SUMPRODUCT((B$2:B$237=B116) * (I$2:I$237&gt;I116) * (A$2:A$237&lt;&gt;"ECOWAS")), "")</f>
        <v>14</v>
      </c>
      <c r="I116">
        <v>0.69625132326187655</v>
      </c>
      <c r="N116" s="59"/>
      <c r="O116" s="23">
        <v>0.69090909090909103</v>
      </c>
      <c r="P116">
        <v>0.69625132326187655</v>
      </c>
      <c r="AD116" t="s">
        <v>8</v>
      </c>
      <c r="AE116" t="s">
        <v>29</v>
      </c>
      <c r="AF116">
        <v>7</v>
      </c>
      <c r="AG116" t="s">
        <v>73</v>
      </c>
      <c r="AH116" t="str">
        <f t="shared" si="3"/>
        <v>Cabo Verde|HCD Index - Government health exp.</v>
      </c>
      <c r="AI116">
        <v>7</v>
      </c>
      <c r="AJ116" t="s">
        <v>74</v>
      </c>
      <c r="AK116">
        <v>0.45445047672906358</v>
      </c>
      <c r="AL116">
        <v>0.45</v>
      </c>
      <c r="AM116">
        <v>4.4504767290635683E-3</v>
      </c>
      <c r="AO116">
        <v>0.45445047672906358</v>
      </c>
      <c r="AP116">
        <v>2</v>
      </c>
      <c r="AQ116">
        <v>0.564226994211946</v>
      </c>
      <c r="AR116">
        <v>0.93268453908508464</v>
      </c>
    </row>
    <row r="117" spans="1:44" x14ac:dyDescent="0.35">
      <c r="A117" s="21" t="s">
        <v>15</v>
      </c>
      <c r="B117" t="s">
        <v>111</v>
      </c>
      <c r="C117" t="str">
        <f t="shared" si="2"/>
        <v>Niger|HCD Gender Index - Youth literacy rate</v>
      </c>
      <c r="D117" s="21" t="s">
        <v>15</v>
      </c>
      <c r="E117" s="59" t="str">
        <f>IFERROR(INDEX(Sheet7!D:D, MATCH(B117,Sheet7!B:B, 0)), "Non trouvé")</f>
        <v>% in 15-24 years old population (female vs. Male population)</v>
      </c>
      <c r="F117" t="str">
        <f>IFERROR(INDEX(Sheet7!D:D, MATCH(C117,Sheet7!C:C, 0)), "Non trouvé")</f>
        <v>% in 15-24 years old population (female vs. Male population)</v>
      </c>
      <c r="G117" s="23">
        <v>0.70588235294117696</v>
      </c>
      <c r="H117" cm="1">
        <f t="array" ref="H117">IF(AND(B117&lt;&gt;"", I117&lt;&gt;""), 1 + SUMPRODUCT((B$2:B$237=B117) * (I$2:I$237&gt;I117) * (A$2:A$237&lt;&gt;"ECOWAS")), "")</f>
        <v>13</v>
      </c>
      <c r="I117">
        <v>0.7232975118670939</v>
      </c>
      <c r="N117" s="59"/>
      <c r="O117" s="23">
        <v>0.70588235294117696</v>
      </c>
      <c r="P117">
        <v>0.7232975118670939</v>
      </c>
      <c r="AD117" t="s">
        <v>9</v>
      </c>
      <c r="AE117" t="s">
        <v>29</v>
      </c>
      <c r="AF117">
        <v>7</v>
      </c>
      <c r="AG117" t="s">
        <v>73</v>
      </c>
      <c r="AH117" t="str">
        <f t="shared" si="3"/>
        <v>Cote d'Ivoire|HCD Index - Government health exp.</v>
      </c>
      <c r="AI117">
        <v>7</v>
      </c>
      <c r="AJ117" t="s">
        <v>74</v>
      </c>
      <c r="AK117">
        <v>0.12598642913285929</v>
      </c>
      <c r="AL117">
        <v>0.14000000000000001</v>
      </c>
      <c r="AM117">
        <v>9.4569649589411581E-2</v>
      </c>
      <c r="AO117">
        <v>0.23456964958941159</v>
      </c>
      <c r="AP117">
        <v>5</v>
      </c>
      <c r="AQ117">
        <v>0.17686162961140331</v>
      </c>
      <c r="AR117">
        <v>0.34762084017003692</v>
      </c>
    </row>
    <row r="118" spans="1:44" x14ac:dyDescent="0.35">
      <c r="A118" s="20" t="s">
        <v>16</v>
      </c>
      <c r="B118" t="s">
        <v>111</v>
      </c>
      <c r="C118" t="str">
        <f t="shared" si="2"/>
        <v>Nigeria|HCD Gender Index - Youth literacy rate</v>
      </c>
      <c r="D118" s="20" t="s">
        <v>16</v>
      </c>
      <c r="E118" s="59" t="str">
        <f>IFERROR(INDEX(Sheet7!D:D, MATCH(B118,Sheet7!B:B, 0)), "Non trouvé")</f>
        <v>% in 15-24 years old population (female vs. Male population)</v>
      </c>
      <c r="F118" t="str">
        <f>IFERROR(INDEX(Sheet7!D:D, MATCH(C118,Sheet7!C:C, 0)), "Non trouvé")</f>
        <v>% in 15-24 years old population (female vs. Male population)</v>
      </c>
      <c r="G118" s="24">
        <v>0.82926829268292701</v>
      </c>
      <c r="H118" cm="1">
        <f t="array" ref="H118">IF(AND(B118&lt;&gt;"", I118&lt;&gt;""), 1 + SUMPRODUCT((B$2:B$237=B118) * (I$2:I$237&gt;I118) * (A$2:A$237&lt;&gt;"ECOWAS")), "")</f>
        <v>8</v>
      </c>
      <c r="I118">
        <v>0.83675029257627787</v>
      </c>
      <c r="N118" s="59"/>
      <c r="O118" s="24">
        <v>0.82926829268292701</v>
      </c>
      <c r="P118">
        <v>0.83675029257627787</v>
      </c>
      <c r="AD118" t="s">
        <v>10</v>
      </c>
      <c r="AE118" t="s">
        <v>29</v>
      </c>
      <c r="AF118">
        <v>7</v>
      </c>
      <c r="AG118" t="s">
        <v>73</v>
      </c>
      <c r="AH118" t="str">
        <f t="shared" si="3"/>
        <v>Ghana|HCD Index - Government health exp.</v>
      </c>
      <c r="AI118">
        <v>7</v>
      </c>
      <c r="AJ118" t="s">
        <v>74</v>
      </c>
      <c r="AK118">
        <v>0.22738497666345051</v>
      </c>
      <c r="AL118">
        <v>0.22</v>
      </c>
      <c r="AM118">
        <v>2.587337139288251E-2</v>
      </c>
      <c r="AO118">
        <v>0.24587337139288251</v>
      </c>
      <c r="AP118">
        <v>4</v>
      </c>
      <c r="AQ118">
        <v>0.29644331784061101</v>
      </c>
      <c r="AR118">
        <v>0.52823302502562697</v>
      </c>
    </row>
    <row r="119" spans="1:44" x14ac:dyDescent="0.35">
      <c r="A119" s="21" t="s">
        <v>141</v>
      </c>
      <c r="B119" t="s">
        <v>111</v>
      </c>
      <c r="C119" t="str">
        <f t="shared" si="2"/>
        <v>Senegal |HCD Gender Index - Youth literacy rate</v>
      </c>
      <c r="D119" s="21" t="s">
        <v>141</v>
      </c>
      <c r="E119" s="59" t="str">
        <f>IFERROR(INDEX(Sheet7!D:D, MATCH(B119,Sheet7!B:B, 0)), "Non trouvé")</f>
        <v>% in 15-24 years old population (female vs. Male population)</v>
      </c>
      <c r="F119" t="str">
        <f>IFERROR(INDEX(Sheet7!D:D, MATCH(C119,Sheet7!C:C, 0)), "Non trouvé")</f>
        <v>Non trouvé</v>
      </c>
      <c r="G119" s="23">
        <v>0.84210526315789502</v>
      </c>
      <c r="H119" cm="1">
        <f t="array" ref="H119">IF(AND(B119&lt;&gt;"", I119&lt;&gt;""), 1 + SUMPRODUCT((B$2:B$237=B119) * (I$2:I$237&gt;I119) * (A$2:A$237&lt;&gt;"ECOWAS")), "")</f>
        <v>6</v>
      </c>
      <c r="I119">
        <v>0.92852733288673861</v>
      </c>
      <c r="N119" s="59"/>
      <c r="O119" s="23">
        <v>0.84210526315789502</v>
      </c>
      <c r="P119">
        <v>0.92852733288673861</v>
      </c>
      <c r="AD119" t="s">
        <v>11</v>
      </c>
      <c r="AE119" t="s">
        <v>29</v>
      </c>
      <c r="AF119">
        <v>7</v>
      </c>
      <c r="AG119" t="s">
        <v>73</v>
      </c>
      <c r="AH119" t="str">
        <f t="shared" si="3"/>
        <v>Guinea|HCD Index - Government health exp.</v>
      </c>
      <c r="AI119">
        <v>7</v>
      </c>
      <c r="AJ119" t="s">
        <v>74</v>
      </c>
      <c r="AK119">
        <v>8.4580507260073129E-2</v>
      </c>
      <c r="AL119">
        <v>0.08</v>
      </c>
      <c r="AM119">
        <v>0.1244617197879704</v>
      </c>
      <c r="AO119">
        <v>0.2044617197879704</v>
      </c>
      <c r="AP119">
        <v>7</v>
      </c>
      <c r="AQ119">
        <v>0.1280306536179785</v>
      </c>
      <c r="AR119">
        <v>0.27386816621632382</v>
      </c>
    </row>
    <row r="120" spans="1:44" ht="25" x14ac:dyDescent="0.35">
      <c r="A120" s="21" t="s">
        <v>18</v>
      </c>
      <c r="B120" t="s">
        <v>111</v>
      </c>
      <c r="C120" t="str">
        <f t="shared" si="2"/>
        <v>Sierra Leone|HCD Gender Index - Youth literacy rate</v>
      </c>
      <c r="D120" s="21" t="s">
        <v>18</v>
      </c>
      <c r="E120" s="59" t="str">
        <f>IFERROR(INDEX(Sheet7!D:D, MATCH(B120,Sheet7!B:B, 0)), "Non trouvé")</f>
        <v>% in 15-24 years old population (female vs. Male population)</v>
      </c>
      <c r="F120" t="str">
        <f>IFERROR(INDEX(Sheet7!D:D, MATCH(C120,Sheet7!C:C, 0)), "Non trouvé")</f>
        <v>% in 15-24 years old population (female vs. Male population)</v>
      </c>
      <c r="G120" s="23">
        <v>0.88732394366197198</v>
      </c>
      <c r="H120" cm="1">
        <f t="array" ref="H120">IF(AND(B120&lt;&gt;"", I120&lt;&gt;""), 1 + SUMPRODUCT((B$2:B$237=B120) * (I$2:I$237&gt;I120) * (A$2:A$237&lt;&gt;"ECOWAS")), "")</f>
        <v>4</v>
      </c>
      <c r="I120">
        <v>0.95241257913987931</v>
      </c>
      <c r="N120" s="59"/>
      <c r="O120" s="23">
        <v>0.88732394366197198</v>
      </c>
      <c r="P120">
        <v>0.95241257913987931</v>
      </c>
      <c r="AD120" t="s">
        <v>12</v>
      </c>
      <c r="AE120" t="s">
        <v>29</v>
      </c>
      <c r="AF120">
        <v>7</v>
      </c>
      <c r="AG120" t="s">
        <v>73</v>
      </c>
      <c r="AH120" t="str">
        <f t="shared" si="3"/>
        <v>Guinea-Bissau|HCD Index - Government health exp.</v>
      </c>
      <c r="AI120">
        <v>7</v>
      </c>
      <c r="AJ120" t="s">
        <v>74</v>
      </c>
      <c r="AK120">
        <v>0</v>
      </c>
      <c r="AL120">
        <v>0.02</v>
      </c>
      <c r="AM120">
        <v>-1.5595431154459775E-2</v>
      </c>
      <c r="AO120">
        <v>4.4045688455402257E-3</v>
      </c>
      <c r="AP120">
        <v>15</v>
      </c>
      <c r="AQ120">
        <v>2.8282875215226749E-2</v>
      </c>
      <c r="AR120">
        <v>0.1232124558095534</v>
      </c>
    </row>
    <row r="121" spans="1:44" x14ac:dyDescent="0.35">
      <c r="A121" s="21" t="s">
        <v>142</v>
      </c>
      <c r="B121" t="s">
        <v>111</v>
      </c>
      <c r="C121" t="str">
        <f t="shared" si="2"/>
        <v>Togo |HCD Gender Index - Youth literacy rate</v>
      </c>
      <c r="D121" s="21" t="s">
        <v>142</v>
      </c>
      <c r="E121" s="59" t="str">
        <f>IFERROR(INDEX(Sheet7!D:D, MATCH(B121,Sheet7!B:B, 0)), "Non trouvé")</f>
        <v>% in 15-24 years old population (female vs. Male population)</v>
      </c>
      <c r="F121" t="str">
        <f>IFERROR(INDEX(Sheet7!D:D, MATCH(C121,Sheet7!C:C, 0)), "Non trouvé")</f>
        <v>Non trouvé</v>
      </c>
      <c r="G121" s="23">
        <v>0.91304347826086996</v>
      </c>
      <c r="H121" cm="1">
        <f t="array" ref="H121">IF(AND(B121&lt;&gt;"", I121&lt;&gt;""), 1 + SUMPRODUCT((B$2:B$237=B121) * (I$2:I$237&gt;I121) * (A$2:A$237&lt;&gt;"ECOWAS")), "")</f>
        <v>7</v>
      </c>
      <c r="I121">
        <v>0.91228347662310671</v>
      </c>
      <c r="N121" s="59"/>
      <c r="O121" s="23">
        <v>0.91304347826086996</v>
      </c>
      <c r="P121">
        <v>0.91228347662310671</v>
      </c>
      <c r="AD121" t="s">
        <v>13</v>
      </c>
      <c r="AE121" t="s">
        <v>29</v>
      </c>
      <c r="AF121">
        <v>7</v>
      </c>
      <c r="AG121" t="s">
        <v>73</v>
      </c>
      <c r="AH121" t="str">
        <f t="shared" si="3"/>
        <v>Liberia|HCD Index - Government health exp.</v>
      </c>
      <c r="AI121">
        <v>7</v>
      </c>
      <c r="AJ121" t="s">
        <v>74</v>
      </c>
      <c r="AK121">
        <v>7.2032999452181917E-2</v>
      </c>
      <c r="AL121">
        <v>0.15</v>
      </c>
      <c r="AM121">
        <v>-4.1518650021922801E-2</v>
      </c>
      <c r="AO121">
        <v>0.10848134997807719</v>
      </c>
      <c r="AP121">
        <v>13</v>
      </c>
      <c r="AQ121">
        <v>0.1132330830089506</v>
      </c>
      <c r="AR121">
        <v>0.25151841018069521</v>
      </c>
    </row>
    <row r="122" spans="1:44" x14ac:dyDescent="0.35">
      <c r="A122" s="20" t="s">
        <v>6</v>
      </c>
      <c r="B122" t="s">
        <v>113</v>
      </c>
      <c r="C122" t="str">
        <f t="shared" si="2"/>
        <v>Benin|HCD Gender Index - Managerial positions</v>
      </c>
      <c r="D122" s="20" t="s">
        <v>6</v>
      </c>
      <c r="E122" s="59">
        <f>IFERROR(INDEX(Sheet7!D:D, MATCH(B122,Sheet7!B:B, 0)), "Non trouvé")</f>
        <v>0</v>
      </c>
      <c r="F122">
        <f>IFERROR(INDEX(Sheet7!D:D, MATCH(C122,Sheet7!C:C, 0)), "Non trouvé")</f>
        <v>0</v>
      </c>
      <c r="G122" s="24">
        <v>0.38</v>
      </c>
      <c r="H122" cm="1">
        <f t="array" ref="H122">IF(AND(B122&lt;&gt;"", I122&lt;&gt;""), 1 + SUMPRODUCT((B$2:B$237=B122) * (I$2:I$237&gt;I122) * (A$2:A$237&lt;&gt;"ECOWAS")), "")</f>
        <v>7</v>
      </c>
      <c r="I122">
        <v>0.38</v>
      </c>
      <c r="N122" s="59"/>
      <c r="O122" s="24">
        <v>0.38</v>
      </c>
      <c r="P122">
        <v>0.38</v>
      </c>
      <c r="AD122" t="s">
        <v>14</v>
      </c>
      <c r="AE122" t="s">
        <v>29</v>
      </c>
      <c r="AF122">
        <v>7</v>
      </c>
      <c r="AG122" t="s">
        <v>73</v>
      </c>
      <c r="AH122" t="str">
        <f t="shared" si="3"/>
        <v>Mali|HCD Index - Government health exp.</v>
      </c>
      <c r="AI122">
        <v>7</v>
      </c>
      <c r="AJ122" t="s">
        <v>74</v>
      </c>
      <c r="AK122">
        <v>0.1621739658102703</v>
      </c>
      <c r="AL122">
        <v>0.16</v>
      </c>
      <c r="AM122">
        <v>1.6202443553904405E-2</v>
      </c>
      <c r="AO122">
        <v>0.17620244355390441</v>
      </c>
      <c r="AP122">
        <v>8</v>
      </c>
      <c r="AQ122">
        <v>0.21953844140139109</v>
      </c>
      <c r="AR122">
        <v>0.4120784702152519</v>
      </c>
    </row>
    <row r="123" spans="1:44" ht="25" x14ac:dyDescent="0.35">
      <c r="A123" s="20" t="s">
        <v>7</v>
      </c>
      <c r="B123" t="s">
        <v>113</v>
      </c>
      <c r="C123" t="str">
        <f t="shared" si="2"/>
        <v>Burkina Faso|HCD Gender Index - Managerial positions</v>
      </c>
      <c r="D123" s="20" t="s">
        <v>7</v>
      </c>
      <c r="E123" s="59">
        <f>IFERROR(INDEX(Sheet7!D:D, MATCH(B123,Sheet7!B:B, 0)), "Non trouvé")</f>
        <v>0</v>
      </c>
      <c r="F123">
        <f>IFERROR(INDEX(Sheet7!D:D, MATCH(C123,Sheet7!C:C, 0)), "Non trouvé")</f>
        <v>0</v>
      </c>
      <c r="G123" s="24">
        <v>0.31578947368421101</v>
      </c>
      <c r="H123" cm="1">
        <f t="array" ref="H123">IF(AND(B123&lt;&gt;"", I123&lt;&gt;""), 1 + SUMPRODUCT((B$2:B$237=B123) * (I$2:I$237&gt;I123) * (A$2:A$237&lt;&gt;"ECOWAS")), "")</f>
        <v>5</v>
      </c>
      <c r="I123">
        <v>0.41274864376130205</v>
      </c>
      <c r="N123" s="59"/>
      <c r="O123" s="24">
        <v>0.31578947368421101</v>
      </c>
      <c r="P123">
        <v>0.41274864376130205</v>
      </c>
      <c r="AD123" t="s">
        <v>15</v>
      </c>
      <c r="AE123" t="s">
        <v>29</v>
      </c>
      <c r="AF123">
        <v>7</v>
      </c>
      <c r="AG123" t="s">
        <v>73</v>
      </c>
      <c r="AH123" t="str">
        <f t="shared" si="3"/>
        <v>Niger|HCD Index - Government health exp.</v>
      </c>
      <c r="AI123">
        <v>7</v>
      </c>
      <c r="AJ123" t="s">
        <v>74</v>
      </c>
      <c r="AK123">
        <v>0.17720522443112471</v>
      </c>
      <c r="AL123">
        <v>0.33</v>
      </c>
      <c r="AM123">
        <v>0.1149238236572937</v>
      </c>
      <c r="AO123">
        <v>0.44492382365729372</v>
      </c>
      <c r="AP123">
        <v>3</v>
      </c>
      <c r="AQ123">
        <v>0.23726515766968201</v>
      </c>
      <c r="AR123">
        <v>0.43885230994725488</v>
      </c>
    </row>
    <row r="124" spans="1:44" ht="25" x14ac:dyDescent="0.35">
      <c r="A124" s="22" t="s">
        <v>8</v>
      </c>
      <c r="B124" t="s">
        <v>113</v>
      </c>
      <c r="C124" t="str">
        <f t="shared" si="2"/>
        <v>Cabo Verde|HCD Gender Index - Managerial positions</v>
      </c>
      <c r="D124" s="22" t="s">
        <v>8</v>
      </c>
      <c r="E124" s="59">
        <f>IFERROR(INDEX(Sheet7!D:D, MATCH(B124,Sheet7!B:B, 0)), "Non trouvé")</f>
        <v>0</v>
      </c>
      <c r="F124">
        <f>IFERROR(INDEX(Sheet7!D:D, MATCH(C124,Sheet7!C:C, 0)), "Non trouvé")</f>
        <v>0</v>
      </c>
      <c r="G124" s="25"/>
      <c r="H124" t="str" cm="1">
        <f t="array" ref="H124">IF(AND(B124&lt;&gt;"", I124&lt;&gt;""), 1 + SUMPRODUCT((B$2:B$237=B124) * (I$2:I$237&gt;I124) * (A$2:A$237&lt;&gt;"ECOWAS")), "")</f>
        <v/>
      </c>
      <c r="N124" s="59"/>
      <c r="O124" s="25"/>
      <c r="AD124" t="s">
        <v>16</v>
      </c>
      <c r="AE124" t="s">
        <v>29</v>
      </c>
      <c r="AF124">
        <v>7</v>
      </c>
      <c r="AG124" t="s">
        <v>73</v>
      </c>
      <c r="AH124" t="str">
        <f t="shared" si="3"/>
        <v>Nigeria|HCD Index - Government health exp.</v>
      </c>
      <c r="AI124">
        <v>7</v>
      </c>
      <c r="AJ124" t="s">
        <v>74</v>
      </c>
      <c r="AK124">
        <v>0.13707819090336931</v>
      </c>
      <c r="AL124">
        <v>0.1</v>
      </c>
      <c r="AM124">
        <v>-8.8728393584203841E-3</v>
      </c>
      <c r="AO124">
        <v>9.1127160641579621E-2</v>
      </c>
      <c r="AP124">
        <v>14</v>
      </c>
      <c r="AQ124">
        <v>0.18994240473348881</v>
      </c>
      <c r="AR124">
        <v>0.3673776056864772</v>
      </c>
    </row>
    <row r="125" spans="1:44" ht="25" x14ac:dyDescent="0.35">
      <c r="A125" s="20" t="s">
        <v>9</v>
      </c>
      <c r="B125" t="s">
        <v>113</v>
      </c>
      <c r="C125" t="str">
        <f t="shared" si="2"/>
        <v>Cote d'Ivoire|HCD Gender Index - Managerial positions</v>
      </c>
      <c r="D125" s="20" t="s">
        <v>9</v>
      </c>
      <c r="E125" s="59">
        <f>IFERROR(INDEX(Sheet7!D:D, MATCH(B125,Sheet7!B:B, 0)), "Non trouvé")</f>
        <v>0</v>
      </c>
      <c r="F125">
        <f>IFERROR(INDEX(Sheet7!D:D, MATCH(C125,Sheet7!C:C, 0)), "Non trouvé")</f>
        <v>0</v>
      </c>
      <c r="G125" s="24">
        <v>0.28534704370179897</v>
      </c>
      <c r="H125" cm="1">
        <f t="array" ref="H125">IF(AND(B125&lt;&gt;"", I125&lt;&gt;""), 1 + SUMPRODUCT((B$2:B$237=B125) * (I$2:I$237&gt;I125) * (A$2:A$237&lt;&gt;"ECOWAS")), "")</f>
        <v>10</v>
      </c>
      <c r="I125">
        <v>0.28476906276096869</v>
      </c>
      <c r="N125" s="59"/>
      <c r="O125" s="24">
        <v>0.28534704370179897</v>
      </c>
      <c r="P125">
        <v>0.28476906276096869</v>
      </c>
      <c r="AD125" t="s">
        <v>17</v>
      </c>
      <c r="AE125" t="s">
        <v>29</v>
      </c>
      <c r="AF125">
        <v>7</v>
      </c>
      <c r="AG125" t="s">
        <v>73</v>
      </c>
      <c r="AH125" t="str">
        <f t="shared" si="3"/>
        <v>Senegal|HCD Index - Government health exp.</v>
      </c>
      <c r="AI125">
        <v>7</v>
      </c>
      <c r="AJ125" t="s">
        <v>74</v>
      </c>
      <c r="AK125">
        <v>0.1048158824116284</v>
      </c>
      <c r="AL125">
        <v>0.09</v>
      </c>
      <c r="AM125">
        <v>0.1340518500538295</v>
      </c>
      <c r="AO125">
        <v>0.22405185005382949</v>
      </c>
      <c r="AP125">
        <v>6</v>
      </c>
      <c r="AQ125">
        <v>0.15189470671838709</v>
      </c>
      <c r="AR125">
        <v>0.30991163435764318</v>
      </c>
    </row>
    <row r="126" spans="1:44" ht="25" x14ac:dyDescent="0.35">
      <c r="A126" s="20" t="s">
        <v>19</v>
      </c>
      <c r="B126" t="s">
        <v>113</v>
      </c>
      <c r="C126" t="str">
        <f t="shared" si="2"/>
        <v>Gambia, The|HCD Gender Index - Managerial positions</v>
      </c>
      <c r="D126" s="20" t="s">
        <v>19</v>
      </c>
      <c r="E126" s="59">
        <f>IFERROR(INDEX(Sheet7!D:D, MATCH(B126,Sheet7!B:B, 0)), "Non trouvé")</f>
        <v>0</v>
      </c>
      <c r="F126" t="str">
        <f>IFERROR(INDEX(Sheet7!D:D, MATCH(C126,Sheet7!C:C, 0)), "Non trouvé")</f>
        <v>Non trouvé</v>
      </c>
      <c r="G126" s="24"/>
      <c r="H126" cm="1">
        <f t="array" ref="H126">IF(AND(B126&lt;&gt;"", I126&lt;&gt;""), 1 + SUMPRODUCT((B$2:B$237=B126) * (I$2:I$237&gt;I126) * (A$2:A$237&lt;&gt;"ECOWAS")), "")</f>
        <v>3</v>
      </c>
      <c r="I126">
        <v>0.45704627578971901</v>
      </c>
      <c r="N126" s="59"/>
      <c r="O126" s="24"/>
      <c r="P126">
        <v>0.45704627578971901</v>
      </c>
      <c r="AD126" t="s">
        <v>18</v>
      </c>
      <c r="AE126" t="s">
        <v>29</v>
      </c>
      <c r="AF126">
        <v>7</v>
      </c>
      <c r="AG126" t="s">
        <v>73</v>
      </c>
      <c r="AH126" t="str">
        <f t="shared" si="3"/>
        <v>Sierra Leone|HCD Index - Government health exp.</v>
      </c>
      <c r="AI126">
        <v>7</v>
      </c>
      <c r="AJ126" t="s">
        <v>74</v>
      </c>
      <c r="AK126">
        <v>0.3082698220177057</v>
      </c>
      <c r="AL126">
        <v>0.27</v>
      </c>
      <c r="AM126">
        <v>-0.11623154297172442</v>
      </c>
      <c r="AO126">
        <v>0.1537684570282756</v>
      </c>
      <c r="AP126">
        <v>11</v>
      </c>
      <c r="AQ126">
        <v>0.3918327153731756</v>
      </c>
      <c r="AR126">
        <v>0.67230598264596342</v>
      </c>
    </row>
    <row r="127" spans="1:44" x14ac:dyDescent="0.35">
      <c r="A127" s="20" t="s">
        <v>10</v>
      </c>
      <c r="B127" t="s">
        <v>113</v>
      </c>
      <c r="C127" t="str">
        <f t="shared" si="2"/>
        <v>Ghana|HCD Gender Index - Managerial positions</v>
      </c>
      <c r="D127" s="20" t="s">
        <v>10</v>
      </c>
      <c r="E127" s="59">
        <f>IFERROR(INDEX(Sheet7!D:D, MATCH(B127,Sheet7!B:B, 0)), "Non trouvé")</f>
        <v>0</v>
      </c>
      <c r="F127">
        <f>IFERROR(INDEX(Sheet7!D:D, MATCH(C127,Sheet7!C:C, 0)), "Non trouvé")</f>
        <v>0</v>
      </c>
      <c r="G127" s="24">
        <v>0.36239782016348798</v>
      </c>
      <c r="H127" cm="1">
        <f t="array" ref="H127">IF(AND(B127&lt;&gt;"", I127&lt;&gt;""), 1 + SUMPRODUCT((B$2:B$237=B127) * (I$2:I$237&gt;I127) * (A$2:A$237&lt;&gt;"ECOWAS")), "")</f>
        <v>8</v>
      </c>
      <c r="I127">
        <v>0.36172994171795847</v>
      </c>
      <c r="N127" s="59"/>
      <c r="O127" s="24">
        <v>0.36239782016348798</v>
      </c>
      <c r="P127">
        <v>0.36172994171795847</v>
      </c>
      <c r="AD127" t="s">
        <v>19</v>
      </c>
      <c r="AE127" t="s">
        <v>29</v>
      </c>
      <c r="AF127">
        <v>7</v>
      </c>
      <c r="AG127" t="s">
        <v>73</v>
      </c>
      <c r="AH127" t="str">
        <f t="shared" si="3"/>
        <v>Gambia, The|HCD Index - Government health exp.</v>
      </c>
      <c r="AI127">
        <v>7</v>
      </c>
      <c r="AJ127" t="s">
        <v>74</v>
      </c>
      <c r="AK127">
        <v>0.20899567737722641</v>
      </c>
      <c r="AL127">
        <v>0.1</v>
      </c>
      <c r="AM127">
        <v>6.5062173742802404E-2</v>
      </c>
      <c r="AO127">
        <v>0.16506217374280241</v>
      </c>
      <c r="AP127">
        <v>9</v>
      </c>
      <c r="AQ127">
        <v>0.27475638535930091</v>
      </c>
      <c r="AR127">
        <v>0.49547780709662992</v>
      </c>
    </row>
    <row r="128" spans="1:44" x14ac:dyDescent="0.35">
      <c r="A128" s="20" t="s">
        <v>11</v>
      </c>
      <c r="B128" t="s">
        <v>113</v>
      </c>
      <c r="C128" t="str">
        <f t="shared" si="2"/>
        <v>Guinea|HCD Gender Index - Managerial positions</v>
      </c>
      <c r="D128" s="20" t="s">
        <v>11</v>
      </c>
      <c r="E128" s="59">
        <f>IFERROR(INDEX(Sheet7!D:D, MATCH(B128,Sheet7!B:B, 0)), "Non trouvé")</f>
        <v>0</v>
      </c>
      <c r="F128">
        <f>IFERROR(INDEX(Sheet7!D:D, MATCH(C128,Sheet7!C:C, 0)), "Non trouvé")</f>
        <v>0</v>
      </c>
      <c r="G128" s="24">
        <v>0.39</v>
      </c>
      <c r="H128" cm="1">
        <f t="array" ref="H128">IF(AND(B128&lt;&gt;"", I128&lt;&gt;""), 1 + SUMPRODUCT((B$2:B$237=B128) * (I$2:I$237&gt;I128) * (A$2:A$237&lt;&gt;"ECOWAS")), "")</f>
        <v>6</v>
      </c>
      <c r="I128">
        <v>0.39</v>
      </c>
      <c r="N128" s="59"/>
      <c r="O128" s="24">
        <v>0.39</v>
      </c>
      <c r="P128">
        <v>0.39</v>
      </c>
      <c r="AD128" t="s">
        <v>20</v>
      </c>
      <c r="AE128" t="s">
        <v>29</v>
      </c>
      <c r="AF128">
        <v>7</v>
      </c>
      <c r="AG128" t="s">
        <v>73</v>
      </c>
      <c r="AH128" t="str">
        <f t="shared" si="3"/>
        <v>Togo|HCD Index - Government health exp.</v>
      </c>
      <c r="AI128">
        <v>7</v>
      </c>
      <c r="AJ128" t="s">
        <v>74</v>
      </c>
      <c r="AK128">
        <v>9.3184179242926851E-2</v>
      </c>
      <c r="AL128">
        <v>0.09</v>
      </c>
      <c r="AM128">
        <v>6.9293903321948902E-2</v>
      </c>
      <c r="AO128">
        <v>0.1592939033219489</v>
      </c>
      <c r="AP128">
        <v>10</v>
      </c>
      <c r="AQ128">
        <v>0.13817716602605401</v>
      </c>
      <c r="AR128">
        <v>0.28919311940793863</v>
      </c>
    </row>
    <row r="129" spans="1:44" ht="25" x14ac:dyDescent="0.35">
      <c r="A129" s="20" t="s">
        <v>12</v>
      </c>
      <c r="B129" t="s">
        <v>113</v>
      </c>
      <c r="C129" t="str">
        <f t="shared" si="2"/>
        <v>Guinea-Bissau|HCD Gender Index - Managerial positions</v>
      </c>
      <c r="D129" s="22" t="s">
        <v>12</v>
      </c>
      <c r="E129" s="59">
        <f>IFERROR(INDEX(Sheet7!D:D, MATCH(B129,Sheet7!B:B, 0)), "Non trouvé")</f>
        <v>0</v>
      </c>
      <c r="F129" t="str">
        <f>IFERROR(INDEX(Sheet7!D:D, MATCH(C129,Sheet7!C:C, 0)), "Non trouvé")</f>
        <v>Non trouvé</v>
      </c>
      <c r="G129" s="25"/>
      <c r="H129" cm="1">
        <f t="array" ref="H129">IF(AND(B129&lt;&gt;"", I129&lt;&gt;""), 1 + SUMPRODUCT((B$2:B$237=B129) * (I$2:I$237&gt;I129) * (A$2:A$237&lt;&gt;"ECOWAS")), "")</f>
        <v>2</v>
      </c>
      <c r="I129">
        <v>0.53247310509700563</v>
      </c>
      <c r="N129" s="59"/>
      <c r="O129" s="25"/>
      <c r="P129">
        <v>0.53247310509700563</v>
      </c>
      <c r="AD129" t="s">
        <v>21</v>
      </c>
      <c r="AE129" t="s">
        <v>29</v>
      </c>
      <c r="AF129">
        <v>7</v>
      </c>
      <c r="AG129" t="s">
        <v>73</v>
      </c>
      <c r="AH129" t="str">
        <f t="shared" si="3"/>
        <v>ECOWAS|HCD Index - Government health exp.</v>
      </c>
      <c r="AI129">
        <v>7</v>
      </c>
      <c r="AJ129" t="s">
        <v>74</v>
      </c>
      <c r="AK129">
        <v>0.1806793820126579</v>
      </c>
      <c r="AL129">
        <v>0.17</v>
      </c>
      <c r="AM129">
        <v>4.9654018341245998E-2</v>
      </c>
      <c r="AO129">
        <v>0.21965401834124601</v>
      </c>
      <c r="AQ129">
        <v>0.2413623132886884</v>
      </c>
      <c r="AR129">
        <v>0.44504051684582041</v>
      </c>
    </row>
    <row r="130" spans="1:44" x14ac:dyDescent="0.35">
      <c r="A130" s="20" t="s">
        <v>13</v>
      </c>
      <c r="B130" t="s">
        <v>113</v>
      </c>
      <c r="C130" t="str">
        <f t="shared" si="2"/>
        <v>Liberia|HCD Gender Index - Managerial positions</v>
      </c>
      <c r="D130" s="20" t="s">
        <v>13</v>
      </c>
      <c r="E130" s="59">
        <f>IFERROR(INDEX(Sheet7!D:D, MATCH(B130,Sheet7!B:B, 0)), "Non trouvé")</f>
        <v>0</v>
      </c>
      <c r="F130">
        <f>IFERROR(INDEX(Sheet7!D:D, MATCH(C130,Sheet7!C:C, 0)), "Non trouvé")</f>
        <v>0</v>
      </c>
      <c r="G130" s="24">
        <v>0.27713920817369098</v>
      </c>
      <c r="H130" cm="1">
        <f t="array" ref="H130">IF(AND(B130&lt;&gt;"", I130&lt;&gt;""), 1 + SUMPRODUCT((B$2:B$237=B130) * (I$2:I$237&gt;I130) * (A$2:A$237&lt;&gt;"ECOWAS")), "")</f>
        <v>9</v>
      </c>
      <c r="I130">
        <v>0.35244793075466596</v>
      </c>
      <c r="N130" s="59"/>
      <c r="O130" s="24">
        <v>0.27713920817369098</v>
      </c>
      <c r="P130">
        <v>0.35244793075466596</v>
      </c>
      <c r="AD130" t="s">
        <v>6</v>
      </c>
      <c r="AE130" t="s">
        <v>30</v>
      </c>
      <c r="AF130">
        <v>8</v>
      </c>
      <c r="AG130" t="s">
        <v>75</v>
      </c>
      <c r="AH130" t="str">
        <f t="shared" si="3"/>
        <v>Benin|HCD Index - Child Marriage</v>
      </c>
      <c r="AI130">
        <v>8</v>
      </c>
      <c r="AJ130" t="s">
        <v>76</v>
      </c>
      <c r="AL130">
        <v>0.52</v>
      </c>
      <c r="AM130">
        <v>-0.52</v>
      </c>
      <c r="AP130" t="s">
        <v>148</v>
      </c>
      <c r="AR130">
        <v>0.89353471144569141</v>
      </c>
    </row>
    <row r="131" spans="1:44" x14ac:dyDescent="0.35">
      <c r="A131" s="20" t="s">
        <v>14</v>
      </c>
      <c r="B131" t="s">
        <v>113</v>
      </c>
      <c r="C131" t="str">
        <f t="shared" ref="C131:C194" si="4">A131 &amp; "|" &amp; B131</f>
        <v>Mali|HCD Gender Index - Managerial positions</v>
      </c>
      <c r="D131" s="20" t="s">
        <v>14</v>
      </c>
      <c r="E131" s="59">
        <f>IFERROR(INDEX(Sheet7!D:D, MATCH(B131,Sheet7!B:B, 0)), "Non trouvé")</f>
        <v>0</v>
      </c>
      <c r="F131">
        <f>IFERROR(INDEX(Sheet7!D:D, MATCH(C131,Sheet7!C:C, 0)), "Non trouvé")</f>
        <v>0</v>
      </c>
      <c r="G131" s="24">
        <v>0.22</v>
      </c>
      <c r="H131" cm="1">
        <f t="array" ref="H131">IF(AND(B131&lt;&gt;"", I131&lt;&gt;""), 1 + SUMPRODUCT((B$2:B$237=B131) * (I$2:I$237&gt;I131) * (A$2:A$237&lt;&gt;"ECOWAS")), "")</f>
        <v>14</v>
      </c>
      <c r="I131">
        <v>0.22</v>
      </c>
      <c r="N131" s="59"/>
      <c r="O131" s="24">
        <v>0.22</v>
      </c>
      <c r="P131">
        <v>0.22</v>
      </c>
      <c r="AD131" t="s">
        <v>7</v>
      </c>
      <c r="AE131" t="s">
        <v>30</v>
      </c>
      <c r="AF131">
        <v>8</v>
      </c>
      <c r="AG131" t="s">
        <v>75</v>
      </c>
      <c r="AH131" t="str">
        <f t="shared" ref="AH131:AH194" si="5">AD131 &amp; "|" &amp; AG131</f>
        <v>Burkina Faso|HCD Index - Child Marriage</v>
      </c>
      <c r="AI131">
        <v>8</v>
      </c>
      <c r="AJ131" t="s">
        <v>76</v>
      </c>
      <c r="AM131">
        <v>0</v>
      </c>
      <c r="AP131" t="s">
        <v>148</v>
      </c>
      <c r="AR131">
        <v>0.89353471144569141</v>
      </c>
    </row>
    <row r="132" spans="1:44" x14ac:dyDescent="0.35">
      <c r="A132" s="20" t="s">
        <v>15</v>
      </c>
      <c r="B132" t="s">
        <v>113</v>
      </c>
      <c r="C132" t="str">
        <f t="shared" si="4"/>
        <v>Niger|HCD Gender Index - Managerial positions</v>
      </c>
      <c r="D132" s="20" t="s">
        <v>15</v>
      </c>
      <c r="E132" s="59">
        <f>IFERROR(INDEX(Sheet7!D:D, MATCH(B132,Sheet7!B:B, 0)), "Non trouvé")</f>
        <v>0</v>
      </c>
      <c r="F132">
        <f>IFERROR(INDEX(Sheet7!D:D, MATCH(C132,Sheet7!C:C, 0)), "Non trouvé")</f>
        <v>0</v>
      </c>
      <c r="G132" s="24">
        <v>0.27551020408163301</v>
      </c>
      <c r="H132" cm="1">
        <f t="array" ref="H132">IF(AND(B132&lt;&gt;"", I132&lt;&gt;""), 1 + SUMPRODUCT((B$2:B$237=B132) * (I$2:I$237&gt;I132) * (A$2:A$237&lt;&gt;"ECOWAS")), "")</f>
        <v>11</v>
      </c>
      <c r="I132">
        <v>0.2759007859548841</v>
      </c>
      <c r="N132" s="59"/>
      <c r="O132" s="24">
        <v>0.27551020408163301</v>
      </c>
      <c r="P132">
        <v>0.2759007859548841</v>
      </c>
      <c r="AD132" t="s">
        <v>8</v>
      </c>
      <c r="AE132" t="s">
        <v>30</v>
      </c>
      <c r="AF132">
        <v>8</v>
      </c>
      <c r="AG132" t="s">
        <v>75</v>
      </c>
      <c r="AH132" t="str">
        <f t="shared" si="5"/>
        <v>Cabo Verde|HCD Index - Child Marriage</v>
      </c>
      <c r="AI132">
        <v>8</v>
      </c>
      <c r="AJ132" t="s">
        <v>76</v>
      </c>
      <c r="AM132">
        <v>0</v>
      </c>
      <c r="AP132" t="s">
        <v>148</v>
      </c>
      <c r="AR132">
        <v>0.89353471144569141</v>
      </c>
    </row>
    <row r="133" spans="1:44" x14ac:dyDescent="0.35">
      <c r="A133" s="20" t="s">
        <v>16</v>
      </c>
      <c r="B133" t="s">
        <v>113</v>
      </c>
      <c r="C133" t="str">
        <f t="shared" si="4"/>
        <v>Nigeria|HCD Gender Index - Managerial positions</v>
      </c>
      <c r="D133" s="20" t="s">
        <v>16</v>
      </c>
      <c r="E133" s="59">
        <f>IFERROR(INDEX(Sheet7!D:D, MATCH(B133,Sheet7!B:B, 0)), "Non trouvé")</f>
        <v>0</v>
      </c>
      <c r="F133">
        <f>IFERROR(INDEX(Sheet7!D:D, MATCH(C133,Sheet7!C:C, 0)), "Non trouvé")</f>
        <v>0</v>
      </c>
      <c r="G133" s="24">
        <v>0.45772594752186602</v>
      </c>
      <c r="H133" cm="1">
        <f t="array" ref="H133">IF(AND(B133&lt;&gt;"", I133&lt;&gt;""), 1 + SUMPRODUCT((B$2:B$237=B133) * (I$2:I$237&gt;I133) * (A$2:A$237&lt;&gt;"ECOWAS")), "")</f>
        <v>1</v>
      </c>
      <c r="I133">
        <v>1.3377594913035344</v>
      </c>
      <c r="N133" s="59"/>
      <c r="O133" s="24">
        <v>0.45772594752186602</v>
      </c>
      <c r="P133">
        <v>1.3377594913035344</v>
      </c>
      <c r="AD133" t="s">
        <v>9</v>
      </c>
      <c r="AE133" t="s">
        <v>30</v>
      </c>
      <c r="AF133">
        <v>8</v>
      </c>
      <c r="AG133" t="s">
        <v>75</v>
      </c>
      <c r="AH133" t="str">
        <f t="shared" si="5"/>
        <v>Cote d'Ivoire|HCD Index - Child Marriage</v>
      </c>
      <c r="AI133">
        <v>8</v>
      </c>
      <c r="AJ133" t="s">
        <v>76</v>
      </c>
      <c r="AK133">
        <v>0.61467855688163908</v>
      </c>
      <c r="AM133">
        <v>0</v>
      </c>
      <c r="AP133" t="s">
        <v>148</v>
      </c>
      <c r="AQ133">
        <v>0.72583197568881475</v>
      </c>
      <c r="AR133">
        <v>1</v>
      </c>
    </row>
    <row r="134" spans="1:44" x14ac:dyDescent="0.35">
      <c r="A134" s="20" t="s">
        <v>141</v>
      </c>
      <c r="B134" t="s">
        <v>113</v>
      </c>
      <c r="C134" t="str">
        <f t="shared" si="4"/>
        <v>Senegal |HCD Gender Index - Managerial positions</v>
      </c>
      <c r="D134" s="20" t="s">
        <v>141</v>
      </c>
      <c r="E134" s="59">
        <f>IFERROR(INDEX(Sheet7!D:D, MATCH(B134,Sheet7!B:B, 0)), "Non trouvé")</f>
        <v>0</v>
      </c>
      <c r="F134" t="str">
        <f>IFERROR(INDEX(Sheet7!D:D, MATCH(C134,Sheet7!C:C, 0)), "Non trouvé")</f>
        <v>Non trouvé</v>
      </c>
      <c r="G134" s="24">
        <v>0.265822784810127</v>
      </c>
      <c r="H134" cm="1">
        <f t="array" ref="H134">IF(AND(B134&lt;&gt;"", I134&lt;&gt;""), 1 + SUMPRODUCT((B$2:B$237=B134) * (I$2:I$237&gt;I134) * (A$2:A$237&lt;&gt;"ECOWAS")), "")</f>
        <v>13</v>
      </c>
      <c r="I134">
        <v>0.26625555569625065</v>
      </c>
      <c r="N134" s="59"/>
      <c r="O134" s="24">
        <v>0.265822784810127</v>
      </c>
      <c r="P134">
        <v>0.26625555569625065</v>
      </c>
      <c r="AD134" t="s">
        <v>10</v>
      </c>
      <c r="AE134" t="s">
        <v>30</v>
      </c>
      <c r="AF134">
        <v>8</v>
      </c>
      <c r="AG134" t="s">
        <v>75</v>
      </c>
      <c r="AH134" t="str">
        <f t="shared" si="5"/>
        <v>Ghana|HCD Index - Child Marriage</v>
      </c>
      <c r="AI134">
        <v>8</v>
      </c>
      <c r="AJ134" t="s">
        <v>76</v>
      </c>
      <c r="AL134">
        <v>0.81</v>
      </c>
      <c r="AM134">
        <v>-0.81</v>
      </c>
      <c r="AP134" t="s">
        <v>148</v>
      </c>
      <c r="AR134">
        <v>0.89353471144569141</v>
      </c>
    </row>
    <row r="135" spans="1:44" ht="25" x14ac:dyDescent="0.35">
      <c r="A135" s="20" t="s">
        <v>18</v>
      </c>
      <c r="B135" t="s">
        <v>113</v>
      </c>
      <c r="C135" t="str">
        <f t="shared" si="4"/>
        <v>Sierra Leone|HCD Gender Index - Managerial positions</v>
      </c>
      <c r="D135" s="20" t="s">
        <v>18</v>
      </c>
      <c r="E135" s="59">
        <f>IFERROR(INDEX(Sheet7!D:D, MATCH(B135,Sheet7!B:B, 0)), "Non trouvé")</f>
        <v>0</v>
      </c>
      <c r="F135">
        <f>IFERROR(INDEX(Sheet7!D:D, MATCH(C135,Sheet7!C:C, 0)), "Non trouvé")</f>
        <v>0</v>
      </c>
      <c r="G135" s="24">
        <v>0.273885350318471</v>
      </c>
      <c r="H135" cm="1">
        <f t="array" ref="H135">IF(AND(B135&lt;&gt;"", I135&lt;&gt;""), 1 + SUMPRODUCT((B$2:B$237=B135) * (I$2:I$237&gt;I135) * (A$2:A$237&lt;&gt;"ECOWAS")), "")</f>
        <v>12</v>
      </c>
      <c r="I135">
        <v>0.27373931651148276</v>
      </c>
      <c r="N135" s="59"/>
      <c r="O135" s="24">
        <v>0.273885350318471</v>
      </c>
      <c r="P135">
        <v>0.27373931651148276</v>
      </c>
      <c r="AD135" t="s">
        <v>11</v>
      </c>
      <c r="AE135" t="s">
        <v>30</v>
      </c>
      <c r="AF135">
        <v>8</v>
      </c>
      <c r="AG135" t="s">
        <v>75</v>
      </c>
      <c r="AH135" t="str">
        <f t="shared" si="5"/>
        <v>Guinea|HCD Index - Child Marriage</v>
      </c>
      <c r="AI135">
        <v>8</v>
      </c>
      <c r="AJ135" t="s">
        <v>76</v>
      </c>
      <c r="AK135">
        <v>0</v>
      </c>
      <c r="AL135">
        <v>0.12</v>
      </c>
      <c r="AM135">
        <v>-0.12</v>
      </c>
      <c r="AP135" t="s">
        <v>148</v>
      </c>
      <c r="AQ135">
        <v>0.21077981640471821</v>
      </c>
      <c r="AR135">
        <v>0.73068362546889187</v>
      </c>
    </row>
    <row r="136" spans="1:44" x14ac:dyDescent="0.35">
      <c r="A136" s="20" t="s">
        <v>142</v>
      </c>
      <c r="B136" t="s">
        <v>113</v>
      </c>
      <c r="C136" t="str">
        <f t="shared" si="4"/>
        <v>Togo |HCD Gender Index - Managerial positions</v>
      </c>
      <c r="D136" s="20" t="s">
        <v>142</v>
      </c>
      <c r="E136" s="59">
        <f>IFERROR(INDEX(Sheet7!D:D, MATCH(B136,Sheet7!B:B, 0)), "Non trouvé")</f>
        <v>0</v>
      </c>
      <c r="F136" t="str">
        <f>IFERROR(INDEX(Sheet7!D:D, MATCH(C136,Sheet7!C:C, 0)), "Non trouvé")</f>
        <v>Non trouvé</v>
      </c>
      <c r="G136" s="24">
        <v>0.41843971631205701</v>
      </c>
      <c r="H136" cm="1">
        <f t="array" ref="H136">IF(AND(B136&lt;&gt;"", I136&lt;&gt;""), 1 + SUMPRODUCT((B$2:B$237=B136) * (I$2:I$237&gt;I136) * (A$2:A$237&lt;&gt;"ECOWAS")), "")</f>
        <v>4</v>
      </c>
      <c r="I136">
        <v>0.41894288754877618</v>
      </c>
      <c r="N136" s="59"/>
      <c r="O136" s="24">
        <v>0.41843971631205701</v>
      </c>
      <c r="P136">
        <v>0.41894288754877618</v>
      </c>
      <c r="AD136" t="s">
        <v>12</v>
      </c>
      <c r="AE136" t="s">
        <v>30</v>
      </c>
      <c r="AF136">
        <v>8</v>
      </c>
      <c r="AG136" t="s">
        <v>75</v>
      </c>
      <c r="AH136" t="str">
        <f t="shared" si="5"/>
        <v>Guinea-Bissau|HCD Index - Child Marriage</v>
      </c>
      <c r="AI136">
        <v>8</v>
      </c>
      <c r="AJ136" t="s">
        <v>76</v>
      </c>
      <c r="AL136">
        <v>0.65</v>
      </c>
      <c r="AM136">
        <v>-2.3015206412480005E-3</v>
      </c>
      <c r="AO136">
        <v>0.64769847935875202</v>
      </c>
      <c r="AP136">
        <v>3</v>
      </c>
      <c r="AR136">
        <v>0.89353471144569141</v>
      </c>
    </row>
    <row r="137" spans="1:44" x14ac:dyDescent="0.35">
      <c r="A137" s="20" t="s">
        <v>6</v>
      </c>
      <c r="B137" t="s">
        <v>114</v>
      </c>
      <c r="C137" t="str">
        <f t="shared" si="4"/>
        <v>Benin|HCD Gender Index - Internet penetration</v>
      </c>
      <c r="D137" s="20" t="s">
        <v>6</v>
      </c>
      <c r="E137" s="59" t="str">
        <f>IFERROR(INDEX(Sheet7!D:D, MATCH(B137,Sheet7!B:B, 0)), "Non trouvé")</f>
        <v>% using the Internet (female vs. Male population)</v>
      </c>
      <c r="F137" t="str">
        <f>IFERROR(INDEX(Sheet7!D:D, MATCH(C137,Sheet7!C:C, 0)), "Non trouvé")</f>
        <v>% using the Internet (female vs. Male population)</v>
      </c>
      <c r="G137">
        <v>0.28000000000000003</v>
      </c>
      <c r="H137" cm="1">
        <f t="array" ref="H137">IF(AND(B137&lt;&gt;"", I137&lt;&gt;""), 1 + SUMPRODUCT((B$2:B$237=B137) * (I$2:I$237&gt;I137) * (A$2:A$237&lt;&gt;"ECOWAS")), "")</f>
        <v>14</v>
      </c>
      <c r="I137">
        <v>0.28000000000000003</v>
      </c>
      <c r="N137" s="59"/>
      <c r="O137">
        <v>0.28000000000000003</v>
      </c>
      <c r="P137">
        <v>0.28000000000000003</v>
      </c>
      <c r="AD137" t="s">
        <v>13</v>
      </c>
      <c r="AE137" t="s">
        <v>30</v>
      </c>
      <c r="AF137">
        <v>8</v>
      </c>
      <c r="AG137" t="s">
        <v>75</v>
      </c>
      <c r="AH137" t="str">
        <f t="shared" si="5"/>
        <v>Liberia|HCD Index - Child Marriage</v>
      </c>
      <c r="AI137">
        <v>8</v>
      </c>
      <c r="AJ137" t="s">
        <v>76</v>
      </c>
      <c r="AL137">
        <v>0.67</v>
      </c>
      <c r="AM137">
        <v>-1.9815683476401835E-3</v>
      </c>
      <c r="AO137">
        <v>0.66801843165235986</v>
      </c>
      <c r="AP137">
        <v>2</v>
      </c>
      <c r="AR137">
        <v>0.89353471144569141</v>
      </c>
    </row>
    <row r="138" spans="1:44" ht="25" x14ac:dyDescent="0.35">
      <c r="A138" s="21" t="s">
        <v>7</v>
      </c>
      <c r="B138" t="s">
        <v>114</v>
      </c>
      <c r="C138" t="str">
        <f t="shared" si="4"/>
        <v>Burkina Faso|HCD Gender Index - Internet penetration</v>
      </c>
      <c r="D138" s="21" t="s">
        <v>7</v>
      </c>
      <c r="E138" s="59" t="str">
        <f>IFERROR(INDEX(Sheet7!D:D, MATCH(B138,Sheet7!B:B, 0)), "Non trouvé")</f>
        <v>% using the Internet (female vs. Male population)</v>
      </c>
      <c r="F138" t="str">
        <f>IFERROR(INDEX(Sheet7!D:D, MATCH(C138,Sheet7!C:C, 0)), "Non trouvé")</f>
        <v>% using the Internet (female vs. Male population)</v>
      </c>
      <c r="G138">
        <v>0.5</v>
      </c>
      <c r="H138" cm="1">
        <f t="array" ref="H138">IF(AND(B138&lt;&gt;"", I138&lt;&gt;""), 1 + SUMPRODUCT((B$2:B$237=B138) * (I$2:I$237&gt;I138) * (A$2:A$237&lt;&gt;"ECOWAS")), "")</f>
        <v>11</v>
      </c>
      <c r="I138">
        <v>0.53821138211382114</v>
      </c>
      <c r="N138" s="59"/>
      <c r="O138">
        <v>0.5</v>
      </c>
      <c r="P138">
        <v>0.53821138211382114</v>
      </c>
      <c r="AD138" t="s">
        <v>14</v>
      </c>
      <c r="AE138" t="s">
        <v>30</v>
      </c>
      <c r="AF138">
        <v>8</v>
      </c>
      <c r="AG138" t="s">
        <v>75</v>
      </c>
      <c r="AH138" t="str">
        <f t="shared" si="5"/>
        <v>Mali|HCD Index - Child Marriage</v>
      </c>
      <c r="AI138">
        <v>8</v>
      </c>
      <c r="AJ138" t="s">
        <v>76</v>
      </c>
      <c r="AL138">
        <v>0</v>
      </c>
      <c r="AM138">
        <v>0</v>
      </c>
      <c r="AP138" t="s">
        <v>148</v>
      </c>
      <c r="AR138">
        <v>0.89353471144569141</v>
      </c>
    </row>
    <row r="139" spans="1:44" ht="25" x14ac:dyDescent="0.35">
      <c r="A139" s="21" t="s">
        <v>8</v>
      </c>
      <c r="B139" t="s">
        <v>114</v>
      </c>
      <c r="C139" t="str">
        <f t="shared" si="4"/>
        <v>Cabo Verde|HCD Gender Index - Internet penetration</v>
      </c>
      <c r="D139" s="21" t="s">
        <v>8</v>
      </c>
      <c r="E139" s="59" t="str">
        <f>IFERROR(INDEX(Sheet7!D:D, MATCH(B139,Sheet7!B:B, 0)), "Non trouvé")</f>
        <v>% using the Internet (female vs. Male population)</v>
      </c>
      <c r="F139" t="str">
        <f>IFERROR(INDEX(Sheet7!D:D, MATCH(C139,Sheet7!C:C, 0)), "Non trouvé")</f>
        <v>% using the Internet (female vs. Male population)</v>
      </c>
      <c r="G139">
        <v>0.89230769230769202</v>
      </c>
      <c r="H139" cm="1">
        <f t="array" ref="H139">IF(AND(B139&lt;&gt;"", I139&lt;&gt;""), 1 + SUMPRODUCT((B$2:B$237=B139) * (I$2:I$237&gt;I139) * (A$2:A$237&lt;&gt;"ECOWAS")), "")</f>
        <v>1</v>
      </c>
      <c r="I139">
        <v>0.96979332273449925</v>
      </c>
      <c r="N139" s="59"/>
      <c r="O139">
        <v>0.89230769230769202</v>
      </c>
      <c r="P139">
        <v>0.96979332273449925</v>
      </c>
      <c r="AD139" t="s">
        <v>15</v>
      </c>
      <c r="AE139" t="s">
        <v>30</v>
      </c>
      <c r="AF139">
        <v>8</v>
      </c>
      <c r="AG139" t="s">
        <v>75</v>
      </c>
      <c r="AH139" t="str">
        <f t="shared" si="5"/>
        <v>Niger|HCD Index - Child Marriage</v>
      </c>
      <c r="AI139">
        <v>8</v>
      </c>
      <c r="AJ139" t="s">
        <v>76</v>
      </c>
      <c r="AM139">
        <v>0</v>
      </c>
      <c r="AP139" t="s">
        <v>148</v>
      </c>
      <c r="AR139">
        <v>0.89353471144569141</v>
      </c>
    </row>
    <row r="140" spans="1:44" ht="25" x14ac:dyDescent="0.35">
      <c r="A140" s="21" t="s">
        <v>9</v>
      </c>
      <c r="B140" t="s">
        <v>114</v>
      </c>
      <c r="C140" t="str">
        <f t="shared" si="4"/>
        <v>Cote d'Ivoire|HCD Gender Index - Internet penetration</v>
      </c>
      <c r="D140" s="21" t="s">
        <v>9</v>
      </c>
      <c r="E140" s="59" t="str">
        <f>IFERROR(INDEX(Sheet7!D:D, MATCH(B140,Sheet7!B:B, 0)), "Non trouvé")</f>
        <v>% using the Internet (female vs. Male population)</v>
      </c>
      <c r="F140" t="str">
        <f>IFERROR(INDEX(Sheet7!D:D, MATCH(C140,Sheet7!C:C, 0)), "Non trouvé")</f>
        <v>% using the Internet (female vs. Male population)</v>
      </c>
      <c r="G140">
        <v>0.5</v>
      </c>
      <c r="H140" cm="1">
        <f t="array" ref="H140">IF(AND(B140&lt;&gt;"", I140&lt;&gt;""), 1 + SUMPRODUCT((B$2:B$237=B140) * (I$2:I$237&gt;I140) * (A$2:A$237&lt;&gt;"ECOWAS")), "")</f>
        <v>3</v>
      </c>
      <c r="I140">
        <v>0.7829099307159354</v>
      </c>
      <c r="N140" s="59"/>
      <c r="O140">
        <v>0.5</v>
      </c>
      <c r="P140">
        <v>0.7829099307159354</v>
      </c>
      <c r="AD140" t="s">
        <v>16</v>
      </c>
      <c r="AE140" t="s">
        <v>30</v>
      </c>
      <c r="AF140">
        <v>8</v>
      </c>
      <c r="AG140" t="s">
        <v>75</v>
      </c>
      <c r="AH140" t="str">
        <f t="shared" si="5"/>
        <v>Nigeria|HCD Index - Child Marriage</v>
      </c>
      <c r="AI140">
        <v>8</v>
      </c>
      <c r="AJ140" t="s">
        <v>76</v>
      </c>
      <c r="AL140">
        <v>0.2</v>
      </c>
      <c r="AM140">
        <v>-0.2</v>
      </c>
      <c r="AP140" t="s">
        <v>148</v>
      </c>
      <c r="AR140">
        <v>0.89353471144569141</v>
      </c>
    </row>
    <row r="141" spans="1:44" ht="25" x14ac:dyDescent="0.35">
      <c r="A141" s="20" t="s">
        <v>19</v>
      </c>
      <c r="B141" t="s">
        <v>114</v>
      </c>
      <c r="C141" t="str">
        <f t="shared" si="4"/>
        <v>Gambia, The|HCD Gender Index - Internet penetration</v>
      </c>
      <c r="D141" s="20" t="s">
        <v>19</v>
      </c>
      <c r="E141" s="59" t="str">
        <f>IFERROR(INDEX(Sheet7!D:D, MATCH(B141,Sheet7!B:B, 0)), "Non trouvé")</f>
        <v>% using the Internet (female vs. Male population)</v>
      </c>
      <c r="F141" t="str">
        <f>IFERROR(INDEX(Sheet7!D:D, MATCH(C141,Sheet7!C:C, 0)), "Non trouvé")</f>
        <v>Non trouvé</v>
      </c>
      <c r="G141">
        <v>0.84615384615384615</v>
      </c>
      <c r="H141" cm="1">
        <f t="array" ref="H141">IF(AND(B141&lt;&gt;"", I141&lt;&gt;""), 1 + SUMPRODUCT((B$2:B$237=B141) * (I$2:I$237&gt;I141) * (A$2:A$237&lt;&gt;"ECOWAS")), "")</f>
        <v>2</v>
      </c>
      <c r="I141">
        <v>0.84615384615384615</v>
      </c>
      <c r="N141" s="59"/>
      <c r="O141">
        <v>0.84615384615384615</v>
      </c>
      <c r="P141">
        <v>0.84615384615384615</v>
      </c>
      <c r="AD141" t="s">
        <v>17</v>
      </c>
      <c r="AE141" t="s">
        <v>30</v>
      </c>
      <c r="AF141">
        <v>8</v>
      </c>
      <c r="AG141" t="s">
        <v>75</v>
      </c>
      <c r="AH141" t="str">
        <f t="shared" si="5"/>
        <v>Senegal|HCD Index - Child Marriage</v>
      </c>
      <c r="AI141">
        <v>8</v>
      </c>
      <c r="AJ141" t="s">
        <v>76</v>
      </c>
      <c r="AK141">
        <v>0.50037882523009469</v>
      </c>
      <c r="AL141">
        <v>0.53</v>
      </c>
      <c r="AM141">
        <v>-4.2212344028954574E-3</v>
      </c>
      <c r="AO141">
        <v>0.52577876559710457</v>
      </c>
      <c r="AP141">
        <v>5</v>
      </c>
      <c r="AQ141">
        <v>0.63005781383846626</v>
      </c>
      <c r="AR141">
        <v>0.94992050886818247</v>
      </c>
    </row>
    <row r="142" spans="1:44" x14ac:dyDescent="0.35">
      <c r="A142" s="20" t="s">
        <v>10</v>
      </c>
      <c r="B142" t="s">
        <v>114</v>
      </c>
      <c r="C142" t="str">
        <f t="shared" si="4"/>
        <v>Ghana|HCD Gender Index - Internet penetration</v>
      </c>
      <c r="D142" s="20" t="s">
        <v>10</v>
      </c>
      <c r="E142" s="59" t="str">
        <f>IFERROR(INDEX(Sheet7!D:D, MATCH(B142,Sheet7!B:B, 0)), "Non trouvé")</f>
        <v>% using the Internet (female vs. Male population)</v>
      </c>
      <c r="F142" t="str">
        <f>IFERROR(INDEX(Sheet7!D:D, MATCH(C142,Sheet7!C:C, 0)), "Non trouvé")</f>
        <v>% using the Internet (female vs. Male population)</v>
      </c>
      <c r="G142">
        <v>0.5757575757575758</v>
      </c>
      <c r="H142" cm="1">
        <f t="array" ref="H142">IF(AND(B142&lt;&gt;"", I142&lt;&gt;""), 1 + SUMPRODUCT((B$2:B$237=B142) * (I$2:I$237&gt;I142) * (A$2:A$237&lt;&gt;"ECOWAS")), "")</f>
        <v>9</v>
      </c>
      <c r="I142">
        <v>0.5757575757575758</v>
      </c>
      <c r="N142" s="59"/>
      <c r="O142">
        <v>0.5757575757575758</v>
      </c>
      <c r="P142">
        <v>0.5757575757575758</v>
      </c>
      <c r="AD142" t="s">
        <v>18</v>
      </c>
      <c r="AE142" t="s">
        <v>30</v>
      </c>
      <c r="AF142">
        <v>8</v>
      </c>
      <c r="AG142" t="s">
        <v>75</v>
      </c>
      <c r="AH142" t="str">
        <f t="shared" si="5"/>
        <v>Sierra Leone|HCD Index - Child Marriage</v>
      </c>
      <c r="AI142">
        <v>8</v>
      </c>
      <c r="AJ142" t="s">
        <v>76</v>
      </c>
      <c r="AL142">
        <v>0.55000000000000004</v>
      </c>
      <c r="AM142">
        <v>-1.3612880725866194E-3</v>
      </c>
      <c r="AO142">
        <v>0.54863871192741342</v>
      </c>
      <c r="AP142">
        <v>4</v>
      </c>
      <c r="AR142">
        <v>0.89353471144569141</v>
      </c>
    </row>
    <row r="143" spans="1:44" x14ac:dyDescent="0.35">
      <c r="A143" s="20" t="s">
        <v>11</v>
      </c>
      <c r="B143" t="s">
        <v>114</v>
      </c>
      <c r="C143" t="str">
        <f t="shared" si="4"/>
        <v>Guinea|HCD Gender Index - Internet penetration</v>
      </c>
      <c r="D143" s="20" t="s">
        <v>11</v>
      </c>
      <c r="E143" s="59" t="str">
        <f>IFERROR(INDEX(Sheet7!D:D, MATCH(B143,Sheet7!B:B, 0)), "Non trouvé")</f>
        <v>% using the Internet (female vs. Male population)</v>
      </c>
      <c r="F143" t="str">
        <f>IFERROR(INDEX(Sheet7!D:D, MATCH(C143,Sheet7!C:C, 0)), "Non trouvé")</f>
        <v>% using the Internet (female vs. Male population)</v>
      </c>
      <c r="G143">
        <v>0.66666666666666663</v>
      </c>
      <c r="H143" cm="1">
        <f t="array" ref="H143">IF(AND(B143&lt;&gt;"", I143&lt;&gt;""), 1 + SUMPRODUCT((B$2:B$237=B143) * (I$2:I$237&gt;I143) * (A$2:A$237&lt;&gt;"ECOWAS")), "")</f>
        <v>7</v>
      </c>
      <c r="I143">
        <v>0.66666666666666663</v>
      </c>
      <c r="N143" s="59"/>
      <c r="O143">
        <v>0.66666666666666663</v>
      </c>
      <c r="P143">
        <v>0.66666666666666663</v>
      </c>
      <c r="AD143" t="s">
        <v>19</v>
      </c>
      <c r="AE143" t="s">
        <v>30</v>
      </c>
      <c r="AF143">
        <v>8</v>
      </c>
      <c r="AG143" t="s">
        <v>75</v>
      </c>
      <c r="AH143" t="str">
        <f t="shared" si="5"/>
        <v>Gambia, The|HCD Index - Child Marriage</v>
      </c>
      <c r="AI143">
        <v>8</v>
      </c>
      <c r="AJ143" t="s">
        <v>76</v>
      </c>
      <c r="AL143">
        <v>0.71</v>
      </c>
      <c r="AM143">
        <v>3.7383243129776034E-3</v>
      </c>
      <c r="AO143">
        <v>0.71373832431297757</v>
      </c>
      <c r="AP143">
        <v>1</v>
      </c>
      <c r="AR143">
        <v>0.89353471144569141</v>
      </c>
    </row>
    <row r="144" spans="1:44" ht="25" x14ac:dyDescent="0.35">
      <c r="A144" s="22" t="s">
        <v>12</v>
      </c>
      <c r="B144" t="s">
        <v>114</v>
      </c>
      <c r="C144" t="str">
        <f t="shared" si="4"/>
        <v>Guinea-Bissau|HCD Gender Index - Internet penetration</v>
      </c>
      <c r="D144" s="22" t="s">
        <v>12</v>
      </c>
      <c r="E144" s="59" t="str">
        <f>IFERROR(INDEX(Sheet7!D:D, MATCH(B144,Sheet7!B:B, 0)), "Non trouvé")</f>
        <v>% using the Internet (female vs. Male population)</v>
      </c>
      <c r="F144" t="str">
        <f>IFERROR(INDEX(Sheet7!D:D, MATCH(C144,Sheet7!C:C, 0)), "Non trouvé")</f>
        <v>Non trouvé</v>
      </c>
      <c r="H144" t="str" cm="1">
        <f t="array" ref="H144">IF(AND(B144&lt;&gt;"", I144&lt;&gt;""), 1 + SUMPRODUCT((B$2:B$237=B144) * (I$2:I$237&gt;I144) * (A$2:A$237&lt;&gt;"ECOWAS")), "")</f>
        <v/>
      </c>
      <c r="N144" s="59"/>
      <c r="AD144" t="s">
        <v>20</v>
      </c>
      <c r="AE144" t="s">
        <v>30</v>
      </c>
      <c r="AF144">
        <v>8</v>
      </c>
      <c r="AG144" t="s">
        <v>75</v>
      </c>
      <c r="AH144" t="str">
        <f t="shared" si="5"/>
        <v>Togo|HCD Index - Child Marriage</v>
      </c>
      <c r="AI144">
        <v>8</v>
      </c>
      <c r="AJ144" t="s">
        <v>76</v>
      </c>
      <c r="AL144">
        <v>0.67</v>
      </c>
      <c r="AM144">
        <v>-0.67</v>
      </c>
      <c r="AP144" t="s">
        <v>148</v>
      </c>
      <c r="AR144">
        <v>0.89353471144569141</v>
      </c>
    </row>
    <row r="145" spans="1:44" x14ac:dyDescent="0.35">
      <c r="A145" s="20" t="s">
        <v>13</v>
      </c>
      <c r="B145" t="s">
        <v>114</v>
      </c>
      <c r="C145" t="str">
        <f t="shared" si="4"/>
        <v>Liberia|HCD Gender Index - Internet penetration</v>
      </c>
      <c r="D145" s="20" t="s">
        <v>13</v>
      </c>
      <c r="E145" s="59" t="str">
        <f>IFERROR(INDEX(Sheet7!D:D, MATCH(B145,Sheet7!B:B, 0)), "Non trouvé")</f>
        <v>% using the Internet (female vs. Male population)</v>
      </c>
      <c r="F145" t="str">
        <f>IFERROR(INDEX(Sheet7!D:D, MATCH(C145,Sheet7!C:C, 0)), "Non trouvé")</f>
        <v>% using the Internet (female vs. Male population)</v>
      </c>
      <c r="G145">
        <v>0.65714285714285714</v>
      </c>
      <c r="H145" cm="1">
        <f t="array" ref="H145">IF(AND(B145&lt;&gt;"", I145&lt;&gt;""), 1 + SUMPRODUCT((B$2:B$237=B145) * (I$2:I$237&gt;I145) * (A$2:A$237&lt;&gt;"ECOWAS")), "")</f>
        <v>8</v>
      </c>
      <c r="I145">
        <v>0.65714285714285714</v>
      </c>
      <c r="N145" s="59"/>
      <c r="O145">
        <v>0.65714285714285714</v>
      </c>
      <c r="P145">
        <v>0.65714285714285714</v>
      </c>
      <c r="AD145" t="s">
        <v>21</v>
      </c>
      <c r="AE145" t="s">
        <v>30</v>
      </c>
      <c r="AF145">
        <v>8</v>
      </c>
      <c r="AG145" t="s">
        <v>75</v>
      </c>
      <c r="AH145" t="str">
        <f t="shared" si="5"/>
        <v>ECOWAS|HCD Index - Child Marriage</v>
      </c>
      <c r="AI145">
        <v>8</v>
      </c>
      <c r="AJ145" t="s">
        <v>76</v>
      </c>
      <c r="AK145">
        <v>0.37168579403724461</v>
      </c>
      <c r="AL145">
        <v>0.48</v>
      </c>
      <c r="AM145">
        <v>0.14077454256972155</v>
      </c>
      <c r="AO145">
        <v>0.62077454256972153</v>
      </c>
      <c r="AQ145">
        <v>0.52222320197733307</v>
      </c>
      <c r="AR145">
        <v>0.89353471144569108</v>
      </c>
    </row>
    <row r="146" spans="1:44" x14ac:dyDescent="0.35">
      <c r="A146" s="20" t="s">
        <v>14</v>
      </c>
      <c r="B146" t="s">
        <v>114</v>
      </c>
      <c r="C146" t="str">
        <f t="shared" si="4"/>
        <v>Mali|HCD Gender Index - Internet penetration</v>
      </c>
      <c r="D146" s="20" t="s">
        <v>14</v>
      </c>
      <c r="E146" s="59" t="str">
        <f>IFERROR(INDEX(Sheet7!D:D, MATCH(B146,Sheet7!B:B, 0)), "Non trouvé")</f>
        <v>% using the Internet (female vs. Male population)</v>
      </c>
      <c r="F146" t="str">
        <f>IFERROR(INDEX(Sheet7!D:D, MATCH(C146,Sheet7!C:C, 0)), "Non trouvé")</f>
        <v>% using the Internet (female vs. Male population)</v>
      </c>
      <c r="G146">
        <v>0.29411764705882354</v>
      </c>
      <c r="H146" cm="1">
        <f t="array" ref="H146">IF(AND(B146&lt;&gt;"", I146&lt;&gt;""), 1 + SUMPRODUCT((B$2:B$237=B146) * (I$2:I$237&gt;I146) * (A$2:A$237&lt;&gt;"ECOWAS")), "")</f>
        <v>13</v>
      </c>
      <c r="I146">
        <v>0.29411764705882354</v>
      </c>
      <c r="N146" s="59"/>
      <c r="O146">
        <v>0.29411764705882354</v>
      </c>
      <c r="P146">
        <v>0.29411764705882354</v>
      </c>
      <c r="AD146" t="s">
        <v>6</v>
      </c>
      <c r="AE146" t="s">
        <v>31</v>
      </c>
      <c r="AF146">
        <v>9</v>
      </c>
      <c r="AG146" t="s">
        <v>61</v>
      </c>
      <c r="AH146" t="str">
        <f t="shared" si="5"/>
        <v>Benin|HCD Index - Education, skills and labor participation</v>
      </c>
      <c r="AI146">
        <v>9</v>
      </c>
      <c r="AJ146" t="s">
        <v>59</v>
      </c>
      <c r="AK146">
        <v>0.25601137549751712</v>
      </c>
      <c r="AL146">
        <v>0.21</v>
      </c>
      <c r="AM146">
        <v>-3.6245095277601946E-3</v>
      </c>
      <c r="AO146">
        <v>0.2063754904722398</v>
      </c>
      <c r="AP146">
        <v>7</v>
      </c>
      <c r="AQ146">
        <v>0.3156955387852276</v>
      </c>
      <c r="AR146">
        <v>0.46097800281506829</v>
      </c>
    </row>
    <row r="147" spans="1:44" x14ac:dyDescent="0.35">
      <c r="A147" s="20" t="s">
        <v>15</v>
      </c>
      <c r="B147" t="s">
        <v>114</v>
      </c>
      <c r="C147" t="str">
        <f t="shared" si="4"/>
        <v>Niger|HCD Gender Index - Internet penetration</v>
      </c>
      <c r="D147" s="20" t="s">
        <v>15</v>
      </c>
      <c r="E147" s="59" t="str">
        <f>IFERROR(INDEX(Sheet7!D:D, MATCH(B147,Sheet7!B:B, 0)), "Non trouvé")</f>
        <v>% using the Internet (female vs. Male population)</v>
      </c>
      <c r="F147" t="str">
        <f>IFERROR(INDEX(Sheet7!D:D, MATCH(C147,Sheet7!C:C, 0)), "Non trouvé")</f>
        <v>% using the Internet (female vs. Male population)</v>
      </c>
      <c r="G147">
        <v>0.41666666666666669</v>
      </c>
      <c r="H147" cm="1">
        <f t="array" ref="H147">IF(AND(B147&lt;&gt;"", I147&lt;&gt;""), 1 + SUMPRODUCT((B$2:B$237=B147) * (I$2:I$237&gt;I147) * (A$2:A$237&lt;&gt;"ECOWAS")), "")</f>
        <v>12</v>
      </c>
      <c r="I147">
        <v>0.41666666666666669</v>
      </c>
      <c r="N147" s="59"/>
      <c r="O147">
        <v>0.41666666666666669</v>
      </c>
      <c r="P147">
        <v>0.41666666666666669</v>
      </c>
      <c r="AD147" t="s">
        <v>7</v>
      </c>
      <c r="AE147" t="s">
        <v>31</v>
      </c>
      <c r="AF147">
        <v>9</v>
      </c>
      <c r="AG147" t="s">
        <v>61</v>
      </c>
      <c r="AH147" t="str">
        <f t="shared" si="5"/>
        <v>Burkina Faso|HCD Index - Education, skills and labor participation</v>
      </c>
      <c r="AI147">
        <v>9</v>
      </c>
      <c r="AJ147" t="s">
        <v>59</v>
      </c>
      <c r="AK147">
        <v>0.31102610418698268</v>
      </c>
      <c r="AL147">
        <v>0.31</v>
      </c>
      <c r="AM147">
        <v>-0.1188717232734722</v>
      </c>
      <c r="AO147">
        <v>0.1911282767265278</v>
      </c>
      <c r="AP147">
        <v>9</v>
      </c>
      <c r="AQ147">
        <v>0.36401479413378068</v>
      </c>
      <c r="AR147">
        <v>0.45081649680957991</v>
      </c>
    </row>
    <row r="148" spans="1:44" x14ac:dyDescent="0.35">
      <c r="A148" s="20" t="s">
        <v>16</v>
      </c>
      <c r="B148" t="s">
        <v>114</v>
      </c>
      <c r="C148" t="str">
        <f t="shared" si="4"/>
        <v>Nigeria|HCD Gender Index - Internet penetration</v>
      </c>
      <c r="D148" s="20" t="s">
        <v>16</v>
      </c>
      <c r="E148" s="59" t="str">
        <f>IFERROR(INDEX(Sheet7!D:D, MATCH(B148,Sheet7!B:B, 0)), "Non trouvé")</f>
        <v>% using the Internet (female vs. Male population)</v>
      </c>
      <c r="F148" t="str">
        <f>IFERROR(INDEX(Sheet7!D:D, MATCH(C148,Sheet7!C:C, 0)), "Non trouvé")</f>
        <v>% using the Internet (female vs. Male population)</v>
      </c>
      <c r="G148">
        <v>0.7441860465116279</v>
      </c>
      <c r="H148" cm="1">
        <f t="array" ref="H148">IF(AND(B148&lt;&gt;"", I148&lt;&gt;""), 1 + SUMPRODUCT((B$2:B$237=B148) * (I$2:I$237&gt;I148) * (A$2:A$237&lt;&gt;"ECOWAS")), "")</f>
        <v>4</v>
      </c>
      <c r="I148">
        <v>0.7441860465116279</v>
      </c>
      <c r="N148" s="59"/>
      <c r="O148">
        <v>0.7441860465116279</v>
      </c>
      <c r="P148">
        <v>0.7441860465116279</v>
      </c>
      <c r="AD148" t="s">
        <v>8</v>
      </c>
      <c r="AE148" t="s">
        <v>31</v>
      </c>
      <c r="AF148">
        <v>9</v>
      </c>
      <c r="AG148" t="s">
        <v>61</v>
      </c>
      <c r="AH148" t="str">
        <f t="shared" si="5"/>
        <v>Cabo Verde|HCD Index - Education, skills and labor participation</v>
      </c>
      <c r="AI148">
        <v>9</v>
      </c>
      <c r="AJ148" t="s">
        <v>59</v>
      </c>
      <c r="AK148">
        <v>0.3412614521864642</v>
      </c>
      <c r="AL148">
        <v>0.35</v>
      </c>
      <c r="AM148">
        <v>1.4767696378344408E-2</v>
      </c>
      <c r="AO148">
        <v>0.36476769637834439</v>
      </c>
      <c r="AP148">
        <v>2</v>
      </c>
      <c r="AQ148">
        <v>0.3911050317024769</v>
      </c>
      <c r="AR148">
        <v>0.50571216629280813</v>
      </c>
    </row>
    <row r="149" spans="1:44" x14ac:dyDescent="0.35">
      <c r="A149" s="20" t="s">
        <v>141</v>
      </c>
      <c r="B149" t="s">
        <v>114</v>
      </c>
      <c r="C149" t="str">
        <f t="shared" si="4"/>
        <v>Senegal |HCD Gender Index - Internet penetration</v>
      </c>
      <c r="D149" s="20" t="s">
        <v>141</v>
      </c>
      <c r="E149" s="59" t="str">
        <f>IFERROR(INDEX(Sheet7!D:D, MATCH(B149,Sheet7!B:B, 0)), "Non trouvé")</f>
        <v>% using the Internet (female vs. Male population)</v>
      </c>
      <c r="F149" t="str">
        <f>IFERROR(INDEX(Sheet7!D:D, MATCH(C149,Sheet7!C:C, 0)), "Non trouvé")</f>
        <v>Non trouvé</v>
      </c>
      <c r="G149">
        <v>0.70731707317073167</v>
      </c>
      <c r="H149" cm="1">
        <f t="array" ref="H149">IF(AND(B149&lt;&gt;"", I149&lt;&gt;""), 1 + SUMPRODUCT((B$2:B$237=B149) * (I$2:I$237&gt;I149) * (A$2:A$237&lt;&gt;"ECOWAS")), "")</f>
        <v>5</v>
      </c>
      <c r="I149">
        <v>0.70731707317073167</v>
      </c>
      <c r="N149" s="59"/>
      <c r="O149">
        <v>0.70731707317073167</v>
      </c>
      <c r="P149">
        <v>0.70731707317073167</v>
      </c>
      <c r="AD149" t="s">
        <v>9</v>
      </c>
      <c r="AE149" t="s">
        <v>31</v>
      </c>
      <c r="AF149">
        <v>9</v>
      </c>
      <c r="AG149" t="s">
        <v>61</v>
      </c>
      <c r="AH149" t="str">
        <f t="shared" si="5"/>
        <v>Cote d'Ivoire|HCD Index - Education, skills and labor participation</v>
      </c>
      <c r="AI149">
        <v>9</v>
      </c>
      <c r="AJ149" t="s">
        <v>59</v>
      </c>
      <c r="AK149">
        <v>0.25099455253097053</v>
      </c>
      <c r="AL149">
        <v>0.27</v>
      </c>
      <c r="AM149">
        <v>-2.701111325774283E-2</v>
      </c>
      <c r="AO149">
        <v>0.24298888674225719</v>
      </c>
      <c r="AP149">
        <v>4</v>
      </c>
      <c r="AQ149">
        <v>0.3127962458214063</v>
      </c>
      <c r="AR149">
        <v>0.45611030910147582</v>
      </c>
    </row>
    <row r="150" spans="1:44" ht="25" x14ac:dyDescent="0.35">
      <c r="A150" s="20" t="s">
        <v>18</v>
      </c>
      <c r="B150" t="s">
        <v>114</v>
      </c>
      <c r="C150" t="str">
        <f t="shared" si="4"/>
        <v>Sierra Leone|HCD Gender Index - Internet penetration</v>
      </c>
      <c r="D150" s="20" t="s">
        <v>18</v>
      </c>
      <c r="E150" s="59" t="str">
        <f>IFERROR(INDEX(Sheet7!D:D, MATCH(B150,Sheet7!B:B, 0)), "Non trouvé")</f>
        <v>% using the Internet (female vs. Male population)</v>
      </c>
      <c r="F150" t="str">
        <f>IFERROR(INDEX(Sheet7!D:D, MATCH(C150,Sheet7!C:C, 0)), "Non trouvé")</f>
        <v>% using the Internet (female vs. Male population)</v>
      </c>
      <c r="G150">
        <v>0.70370370370370372</v>
      </c>
      <c r="H150" cm="1">
        <f t="array" ref="H150">IF(AND(B150&lt;&gt;"", I150&lt;&gt;""), 1 + SUMPRODUCT((B$2:B$237=B150) * (I$2:I$237&gt;I150) * (A$2:A$237&lt;&gt;"ECOWAS")), "")</f>
        <v>6</v>
      </c>
      <c r="I150">
        <v>0.70370370370370372</v>
      </c>
      <c r="N150" s="59"/>
      <c r="O150">
        <v>0.70370370370370372</v>
      </c>
      <c r="P150">
        <v>0.70370370370370372</v>
      </c>
      <c r="AD150" t="s">
        <v>10</v>
      </c>
      <c r="AE150" t="s">
        <v>31</v>
      </c>
      <c r="AF150">
        <v>9</v>
      </c>
      <c r="AG150" t="s">
        <v>61</v>
      </c>
      <c r="AH150" t="str">
        <f t="shared" si="5"/>
        <v>Ghana|HCD Index - Education, skills and labor participation</v>
      </c>
      <c r="AI150">
        <v>9</v>
      </c>
      <c r="AJ150" t="s">
        <v>59</v>
      </c>
      <c r="AK150">
        <v>0.27198311265060482</v>
      </c>
      <c r="AL150">
        <v>0.27</v>
      </c>
      <c r="AM150">
        <v>-6.9389287268684929E-2</v>
      </c>
      <c r="AO150">
        <v>0.20061071273131509</v>
      </c>
      <c r="AP150">
        <v>8</v>
      </c>
      <c r="AQ150">
        <v>0.35242448242356939</v>
      </c>
      <c r="AR150">
        <v>0.52474887067537535</v>
      </c>
    </row>
    <row r="151" spans="1:44" x14ac:dyDescent="0.35">
      <c r="A151" s="20" t="s">
        <v>142</v>
      </c>
      <c r="B151" t="s">
        <v>114</v>
      </c>
      <c r="C151" t="str">
        <f t="shared" si="4"/>
        <v>Togo |HCD Gender Index - Internet penetration</v>
      </c>
      <c r="D151" s="20" t="s">
        <v>142</v>
      </c>
      <c r="E151" s="59" t="str">
        <f>IFERROR(INDEX(Sheet7!D:D, MATCH(B151,Sheet7!B:B, 0)), "Non trouvé")</f>
        <v>% using the Internet (female vs. Male population)</v>
      </c>
      <c r="F151" t="str">
        <f>IFERROR(INDEX(Sheet7!D:D, MATCH(C151,Sheet7!C:C, 0)), "Non trouvé")</f>
        <v>Non trouvé</v>
      </c>
      <c r="G151">
        <v>0.55172413793103448</v>
      </c>
      <c r="H151" cm="1">
        <f t="array" ref="H151">IF(AND(B151&lt;&gt;"", I151&lt;&gt;""), 1 + SUMPRODUCT((B$2:B$237=B151) * (I$2:I$237&gt;I151) * (A$2:A$237&lt;&gt;"ECOWAS")), "")</f>
        <v>10</v>
      </c>
      <c r="I151">
        <v>0.55172413793103448</v>
      </c>
      <c r="N151" s="59"/>
      <c r="O151">
        <v>0.55172413793103448</v>
      </c>
      <c r="P151">
        <v>0.55172413793103448</v>
      </c>
      <c r="AD151" t="s">
        <v>11</v>
      </c>
      <c r="AE151" t="s">
        <v>31</v>
      </c>
      <c r="AF151">
        <v>9</v>
      </c>
      <c r="AG151" t="s">
        <v>61</v>
      </c>
      <c r="AH151" t="str">
        <f t="shared" si="5"/>
        <v>Guinea|HCD Index - Education, skills and labor participation</v>
      </c>
      <c r="AI151">
        <v>9</v>
      </c>
      <c r="AJ151" t="s">
        <v>59</v>
      </c>
      <c r="AK151">
        <v>0.22741902521762089</v>
      </c>
      <c r="AL151">
        <v>0.26</v>
      </c>
      <c r="AM151">
        <v>-2.2092483167989507E-2</v>
      </c>
      <c r="AO151">
        <v>0.2379075168320105</v>
      </c>
      <c r="AP151">
        <v>6</v>
      </c>
      <c r="AQ151">
        <v>0.26014077732131619</v>
      </c>
      <c r="AR151">
        <v>0.37728202675416028</v>
      </c>
    </row>
    <row r="152" spans="1:44" x14ac:dyDescent="0.35">
      <c r="A152" s="21" t="s">
        <v>6</v>
      </c>
      <c r="B152" t="s">
        <v>116</v>
      </c>
      <c r="C152" t="str">
        <f t="shared" si="4"/>
        <v>Benin|HCD Gender Index - Saving at a financial institution</v>
      </c>
      <c r="D152" s="21" t="s">
        <v>6</v>
      </c>
      <c r="E152" s="59" t="str">
        <f>IFERROR(INDEX(Sheet7!D:D, MATCH(B152,Sheet7!B:B, 0)), "Non trouvé")</f>
        <v>% age 15+</v>
      </c>
      <c r="F152" t="str">
        <f>IFERROR(INDEX(Sheet7!D:D, MATCH(C152,Sheet7!C:C, 0)), "Non trouvé")</f>
        <v>% age 15+</v>
      </c>
      <c r="G152" s="23">
        <v>0.58365301913254786</v>
      </c>
      <c r="H152" cm="1">
        <f t="array" ref="H152">IF(AND(B152&lt;&gt;"", I152&lt;&gt;""), 1 + SUMPRODUCT((B$2:B$237=B152) * (I$2:I$237&gt;I152) * (A$2:A$237&lt;&gt;"ECOWAS")), "")</f>
        <v>13</v>
      </c>
      <c r="I152">
        <v>0.20662100456621005</v>
      </c>
      <c r="N152" s="59"/>
      <c r="O152" s="23">
        <v>0.58365301913254786</v>
      </c>
      <c r="P152">
        <v>0.20662100456621005</v>
      </c>
      <c r="AD152" t="s">
        <v>12</v>
      </c>
      <c r="AE152" t="s">
        <v>31</v>
      </c>
      <c r="AF152">
        <v>9</v>
      </c>
      <c r="AG152" t="s">
        <v>61</v>
      </c>
      <c r="AH152" t="str">
        <f t="shared" si="5"/>
        <v>Guinea-Bissau|HCD Index - Education, skills and labor participation</v>
      </c>
      <c r="AI152">
        <v>9</v>
      </c>
      <c r="AJ152" t="s">
        <v>59</v>
      </c>
      <c r="AK152">
        <v>0.1177307448692262</v>
      </c>
      <c r="AL152">
        <v>0.16</v>
      </c>
      <c r="AM152">
        <v>1.4155144885032306E-2</v>
      </c>
      <c r="AO152">
        <v>0.17415514488503231</v>
      </c>
      <c r="AP152">
        <v>11</v>
      </c>
      <c r="AQ152">
        <v>0.1518979695826802</v>
      </c>
      <c r="AR152">
        <v>0.35367026479238872</v>
      </c>
    </row>
    <row r="153" spans="1:44" ht="25" x14ac:dyDescent="0.35">
      <c r="A153" s="21" t="s">
        <v>7</v>
      </c>
      <c r="B153" t="s">
        <v>116</v>
      </c>
      <c r="C153" t="str">
        <f t="shared" si="4"/>
        <v>Burkina Faso|HCD Gender Index - Saving at a financial institution</v>
      </c>
      <c r="D153" s="21" t="s">
        <v>7</v>
      </c>
      <c r="E153" s="59" t="str">
        <f>IFERROR(INDEX(Sheet7!D:D, MATCH(B153,Sheet7!B:B, 0)), "Non trouvé")</f>
        <v>% age 15+</v>
      </c>
      <c r="F153" t="str">
        <f>IFERROR(INDEX(Sheet7!D:D, MATCH(C153,Sheet7!C:C, 0)), "Non trouvé")</f>
        <v>% age 15+</v>
      </c>
      <c r="G153" s="23">
        <v>0.94359515707209296</v>
      </c>
      <c r="H153" cm="1">
        <f t="array" ref="H153">IF(AND(B153&lt;&gt;"", I153&lt;&gt;""), 1 + SUMPRODUCT((B$2:B$237=B153) * (I$2:I$237&gt;I153) * (A$2:A$237&lt;&gt;"ECOWAS")), "")</f>
        <v>6</v>
      </c>
      <c r="I153">
        <v>0.5385385385385385</v>
      </c>
      <c r="N153" s="59"/>
      <c r="O153" s="23">
        <v>0.94359515707209296</v>
      </c>
      <c r="P153">
        <v>0.5385385385385385</v>
      </c>
      <c r="AD153" t="s">
        <v>13</v>
      </c>
      <c r="AE153" t="s">
        <v>31</v>
      </c>
      <c r="AF153">
        <v>9</v>
      </c>
      <c r="AG153" t="s">
        <v>61</v>
      </c>
      <c r="AH153" t="str">
        <f t="shared" si="5"/>
        <v>Liberia|HCD Index - Education, skills and labor participation</v>
      </c>
      <c r="AI153">
        <v>9</v>
      </c>
      <c r="AJ153" t="s">
        <v>59</v>
      </c>
      <c r="AK153">
        <v>0.24189593133232271</v>
      </c>
      <c r="AL153">
        <v>0.18</v>
      </c>
      <c r="AM153">
        <v>2.9908471201724185E-3</v>
      </c>
      <c r="AO153">
        <v>0.18299084712017241</v>
      </c>
      <c r="AP153">
        <v>10</v>
      </c>
      <c r="AQ153">
        <v>0.28793546580781099</v>
      </c>
      <c r="AR153">
        <v>0.39952649925551598</v>
      </c>
    </row>
    <row r="154" spans="1:44" ht="25" x14ac:dyDescent="0.35">
      <c r="A154" s="22" t="s">
        <v>8</v>
      </c>
      <c r="B154" t="s">
        <v>116</v>
      </c>
      <c r="C154" t="str">
        <f t="shared" si="4"/>
        <v>Cabo Verde|HCD Gender Index - Saving at a financial institution</v>
      </c>
      <c r="D154" s="22" t="s">
        <v>8</v>
      </c>
      <c r="E154" s="59" t="str">
        <f>IFERROR(INDEX(Sheet7!D:D, MATCH(B154,Sheet7!B:B, 0)), "Non trouvé")</f>
        <v>% age 15+</v>
      </c>
      <c r="F154" t="str">
        <f>IFERROR(INDEX(Sheet7!D:D, MATCH(C154,Sheet7!C:C, 0)), "Non trouvé")</f>
        <v>% age 15+</v>
      </c>
      <c r="G154" s="25"/>
      <c r="H154" t="str" cm="1">
        <f t="array" ref="H154">IF(AND(B154&lt;&gt;"", I154&lt;&gt;""), 1 + SUMPRODUCT((B$2:B$237=B154) * (I$2:I$237&gt;I154) * (A$2:A$237&lt;&gt;"ECOWAS")), "")</f>
        <v/>
      </c>
      <c r="N154" s="59"/>
      <c r="O154" s="25"/>
      <c r="AD154" t="s">
        <v>14</v>
      </c>
      <c r="AE154" t="s">
        <v>31</v>
      </c>
      <c r="AF154">
        <v>9</v>
      </c>
      <c r="AG154" t="s">
        <v>61</v>
      </c>
      <c r="AH154" t="str">
        <f t="shared" si="5"/>
        <v>Mali|HCD Index - Education, skills and labor participation</v>
      </c>
      <c r="AI154">
        <v>9</v>
      </c>
      <c r="AJ154" t="s">
        <v>59</v>
      </c>
      <c r="AK154">
        <v>0.103333326012454</v>
      </c>
      <c r="AL154">
        <v>0.09</v>
      </c>
      <c r="AM154">
        <v>2.7875822051328103E-2</v>
      </c>
      <c r="AO154">
        <v>0.1178758220513281</v>
      </c>
      <c r="AP154">
        <v>15</v>
      </c>
      <c r="AQ154">
        <v>0.14932147107982491</v>
      </c>
      <c r="AR154">
        <v>0.29433843157186651</v>
      </c>
    </row>
    <row r="155" spans="1:44" ht="25" x14ac:dyDescent="0.35">
      <c r="A155" s="21" t="s">
        <v>9</v>
      </c>
      <c r="B155" t="s">
        <v>116</v>
      </c>
      <c r="C155" t="str">
        <f t="shared" si="4"/>
        <v>Cote d'Ivoire|HCD Gender Index - Saving at a financial institution</v>
      </c>
      <c r="D155" s="21" t="s">
        <v>9</v>
      </c>
      <c r="E155" s="59" t="str">
        <f>IFERROR(INDEX(Sheet7!D:D, MATCH(B155,Sheet7!B:B, 0)), "Non trouvé")</f>
        <v>% age 15+</v>
      </c>
      <c r="F155" t="str">
        <f>IFERROR(INDEX(Sheet7!D:D, MATCH(C155,Sheet7!C:C, 0)), "Non trouvé")</f>
        <v>% age 15+</v>
      </c>
      <c r="G155" s="23">
        <v>0.57315754753660997</v>
      </c>
      <c r="H155" cm="1">
        <f t="array" ref="H155">IF(AND(B155&lt;&gt;"", I155&lt;&gt;""), 1 + SUMPRODUCT((B$2:B$237=B155) * (I$2:I$237&gt;I155) * (A$2:A$237&lt;&gt;"ECOWAS")), "")</f>
        <v>12</v>
      </c>
      <c r="I155">
        <v>0.322072072072072</v>
      </c>
      <c r="N155" s="59"/>
      <c r="O155" s="23">
        <v>0.57315754753660997</v>
      </c>
      <c r="P155">
        <v>0.322072072072072</v>
      </c>
      <c r="AD155" t="s">
        <v>15</v>
      </c>
      <c r="AE155" t="s">
        <v>31</v>
      </c>
      <c r="AF155">
        <v>9</v>
      </c>
      <c r="AG155" t="s">
        <v>61</v>
      </c>
      <c r="AH155" t="str">
        <f t="shared" si="5"/>
        <v>Niger|HCD Index - Education, skills and labor participation</v>
      </c>
      <c r="AI155">
        <v>9</v>
      </c>
      <c r="AJ155" t="s">
        <v>59</v>
      </c>
      <c r="AK155">
        <v>6.9189449915194157E-2</v>
      </c>
      <c r="AL155">
        <v>0.1</v>
      </c>
      <c r="AM155">
        <v>2.8911217042103587E-2</v>
      </c>
      <c r="AO155">
        <v>0.12891121704210359</v>
      </c>
      <c r="AP155">
        <v>14</v>
      </c>
      <c r="AQ155">
        <v>0.1124594111801894</v>
      </c>
      <c r="AR155">
        <v>0.23357517032785141</v>
      </c>
    </row>
    <row r="156" spans="1:44" ht="25" x14ac:dyDescent="0.35">
      <c r="A156" s="21" t="s">
        <v>19</v>
      </c>
      <c r="B156" t="s">
        <v>116</v>
      </c>
      <c r="C156" t="str">
        <f t="shared" si="4"/>
        <v>Gambia, The|HCD Gender Index - Saving at a financial institution</v>
      </c>
      <c r="D156" s="21" t="s">
        <v>19</v>
      </c>
      <c r="E156" s="59" t="str">
        <f>IFERROR(INDEX(Sheet7!D:D, MATCH(B156,Sheet7!B:B, 0)), "Non trouvé")</f>
        <v>% age 15+</v>
      </c>
      <c r="F156" t="str">
        <f>IFERROR(INDEX(Sheet7!D:D, MATCH(C156,Sheet7!C:C, 0)), "Non trouvé")</f>
        <v>Non trouvé</v>
      </c>
      <c r="G156" s="23"/>
      <c r="H156" cm="1">
        <f t="array" ref="H156">IF(AND(B156&lt;&gt;"", I156&lt;&gt;""), 1 + SUMPRODUCT((B$2:B$237=B156) * (I$2:I$237&gt;I156) * (A$2:A$237&lt;&gt;"ECOWAS")), "")</f>
        <v>3</v>
      </c>
      <c r="I156">
        <v>0.636629322942036</v>
      </c>
      <c r="N156" s="59"/>
      <c r="O156" s="23"/>
      <c r="P156">
        <v>0.636629322942036</v>
      </c>
      <c r="AD156" t="s">
        <v>16</v>
      </c>
      <c r="AE156" t="s">
        <v>31</v>
      </c>
      <c r="AF156">
        <v>9</v>
      </c>
      <c r="AG156" t="s">
        <v>61</v>
      </c>
      <c r="AH156" t="str">
        <f t="shared" si="5"/>
        <v>Nigeria|HCD Index - Education, skills and labor participation</v>
      </c>
      <c r="AI156">
        <v>9</v>
      </c>
      <c r="AJ156" t="s">
        <v>59</v>
      </c>
      <c r="AK156">
        <v>0.36857111509592322</v>
      </c>
      <c r="AL156">
        <v>0.17</v>
      </c>
      <c r="AM156">
        <v>0.19070668101000479</v>
      </c>
      <c r="AO156">
        <v>0.3607066810100048</v>
      </c>
      <c r="AP156">
        <v>3</v>
      </c>
      <c r="AQ156">
        <v>0.45156894687921001</v>
      </c>
      <c r="AR156">
        <v>0.6516867239960602</v>
      </c>
    </row>
    <row r="157" spans="1:44" x14ac:dyDescent="0.35">
      <c r="A157" s="21" t="s">
        <v>10</v>
      </c>
      <c r="B157" t="s">
        <v>116</v>
      </c>
      <c r="C157" t="str">
        <f t="shared" si="4"/>
        <v>Ghana|HCD Gender Index - Saving at a financial institution</v>
      </c>
      <c r="D157" s="21" t="s">
        <v>10</v>
      </c>
      <c r="E157" s="59" t="str">
        <f>IFERROR(INDEX(Sheet7!D:D, MATCH(B157,Sheet7!B:B, 0)), "Non trouvé")</f>
        <v>% age 15+</v>
      </c>
      <c r="F157" t="str">
        <f>IFERROR(INDEX(Sheet7!D:D, MATCH(C157,Sheet7!C:C, 0)), "Non trouvé")</f>
        <v>% age 15+</v>
      </c>
      <c r="G157" s="23">
        <v>0.75212709579543802</v>
      </c>
      <c r="H157" cm="1">
        <f t="array" ref="H157">IF(AND(B157&lt;&gt;"", I157&lt;&gt;""), 1 + SUMPRODUCT((B$2:B$237=B157) * (I$2:I$237&gt;I157) * (A$2:A$237&lt;&gt;"ECOWAS")), "")</f>
        <v>4</v>
      </c>
      <c r="I157">
        <v>0.57695167286245352</v>
      </c>
      <c r="N157" s="59"/>
      <c r="O157" s="23">
        <v>0.75212709579543802</v>
      </c>
      <c r="P157">
        <v>0.57695167286245352</v>
      </c>
      <c r="AD157" t="s">
        <v>17</v>
      </c>
      <c r="AE157" t="s">
        <v>31</v>
      </c>
      <c r="AF157">
        <v>9</v>
      </c>
      <c r="AG157" t="s">
        <v>61</v>
      </c>
      <c r="AH157" t="str">
        <f t="shared" si="5"/>
        <v>Senegal|HCD Index - Education, skills and labor participation</v>
      </c>
      <c r="AI157">
        <v>9</v>
      </c>
      <c r="AJ157" t="s">
        <v>59</v>
      </c>
      <c r="AK157">
        <v>0.2174866850514586</v>
      </c>
      <c r="AL157">
        <v>0.25</v>
      </c>
      <c r="AM157">
        <v>-1.0404729830514686E-2</v>
      </c>
      <c r="AO157">
        <v>0.23959527016948531</v>
      </c>
      <c r="AP157">
        <v>5</v>
      </c>
      <c r="AQ157">
        <v>0.28489459606414558</v>
      </c>
      <c r="AR157">
        <v>0.48035842966116982</v>
      </c>
    </row>
    <row r="158" spans="1:44" x14ac:dyDescent="0.35">
      <c r="A158" s="21" t="s">
        <v>11</v>
      </c>
      <c r="B158" t="s">
        <v>116</v>
      </c>
      <c r="C158" t="str">
        <f t="shared" si="4"/>
        <v>Guinea|HCD Gender Index - Saving at a financial institution</v>
      </c>
      <c r="D158" s="21" t="s">
        <v>11</v>
      </c>
      <c r="E158" s="59" t="str">
        <f>IFERROR(INDEX(Sheet7!D:D, MATCH(B158,Sheet7!B:B, 0)), "Non trouvé")</f>
        <v>% age 15+</v>
      </c>
      <c r="F158" t="str">
        <f>IFERROR(INDEX(Sheet7!D:D, MATCH(C158,Sheet7!C:C, 0)), "Non trouvé")</f>
        <v>% age 15+</v>
      </c>
      <c r="G158" s="23">
        <v>0.73616466630922595</v>
      </c>
      <c r="H158" cm="1">
        <f t="array" ref="H158">IF(AND(B158&lt;&gt;"", I158&lt;&gt;""), 1 + SUMPRODUCT((B$2:B$237=B158) * (I$2:I$237&gt;I158) * (A$2:A$237&lt;&gt;"ECOWAS")), "")</f>
        <v>5</v>
      </c>
      <c r="I158">
        <v>0.54088050314465408</v>
      </c>
      <c r="N158" s="59"/>
      <c r="O158" s="23">
        <v>0.73616466630922595</v>
      </c>
      <c r="P158">
        <v>0.54088050314465408</v>
      </c>
      <c r="AD158" t="s">
        <v>18</v>
      </c>
      <c r="AE158" t="s">
        <v>31</v>
      </c>
      <c r="AF158">
        <v>9</v>
      </c>
      <c r="AG158" t="s">
        <v>61</v>
      </c>
      <c r="AH158" t="str">
        <f t="shared" si="5"/>
        <v>Sierra Leone|HCD Index - Education, skills and labor participation</v>
      </c>
      <c r="AI158">
        <v>9</v>
      </c>
      <c r="AJ158" t="s">
        <v>59</v>
      </c>
      <c r="AK158">
        <v>0.32061099864196779</v>
      </c>
      <c r="AL158">
        <v>0.33</v>
      </c>
      <c r="AM158">
        <v>-0.16418085727815332</v>
      </c>
      <c r="AO158">
        <v>0.1658191427218467</v>
      </c>
      <c r="AP158">
        <v>12</v>
      </c>
      <c r="AQ158">
        <v>0.35237956726526087</v>
      </c>
      <c r="AR158">
        <v>0.47824905774071691</v>
      </c>
    </row>
    <row r="159" spans="1:44" ht="25" x14ac:dyDescent="0.35">
      <c r="A159" s="22" t="s">
        <v>12</v>
      </c>
      <c r="B159" t="s">
        <v>116</v>
      </c>
      <c r="C159" t="str">
        <f t="shared" si="4"/>
        <v>Guinea-Bissau|HCD Gender Index - Saving at a financial institution</v>
      </c>
      <c r="D159" s="22" t="s">
        <v>12</v>
      </c>
      <c r="E159" s="59" t="str">
        <f>IFERROR(INDEX(Sheet7!D:D, MATCH(B159,Sheet7!B:B, 0)), "Non trouvé")</f>
        <v>% age 15+</v>
      </c>
      <c r="F159" t="str">
        <f>IFERROR(INDEX(Sheet7!D:D, MATCH(C159,Sheet7!C:C, 0)), "Non trouvé")</f>
        <v>Non trouvé</v>
      </c>
      <c r="G159" s="25"/>
      <c r="H159" t="str" cm="1">
        <f t="array" ref="H159">IF(AND(B159&lt;&gt;"", I159&lt;&gt;""), 1 + SUMPRODUCT((B$2:B$237=B159) * (I$2:I$237&gt;I159) * (A$2:A$237&lt;&gt;"ECOWAS")), "")</f>
        <v/>
      </c>
      <c r="N159" s="59"/>
      <c r="O159" s="25"/>
      <c r="AD159" t="s">
        <v>19</v>
      </c>
      <c r="AE159" t="s">
        <v>31</v>
      </c>
      <c r="AF159">
        <v>9</v>
      </c>
      <c r="AG159" t="s">
        <v>61</v>
      </c>
      <c r="AH159" t="str">
        <f t="shared" si="5"/>
        <v>Gambia, The|HCD Index - Education, skills and labor participation</v>
      </c>
      <c r="AI159">
        <v>9</v>
      </c>
      <c r="AJ159" t="s">
        <v>59</v>
      </c>
      <c r="AK159">
        <v>0.15852194757280691</v>
      </c>
      <c r="AL159">
        <v>0.19</v>
      </c>
      <c r="AM159">
        <v>-2.9310616398136813E-2</v>
      </c>
      <c r="AO159">
        <v>0.16068938360186319</v>
      </c>
      <c r="AP159">
        <v>13</v>
      </c>
      <c r="AQ159">
        <v>0.21290057641259169</v>
      </c>
      <c r="AR159">
        <v>0.34484939941272719</v>
      </c>
    </row>
    <row r="160" spans="1:44" x14ac:dyDescent="0.35">
      <c r="A160" s="21" t="s">
        <v>13</v>
      </c>
      <c r="B160" t="s">
        <v>116</v>
      </c>
      <c r="C160" t="str">
        <f t="shared" si="4"/>
        <v>Liberia|HCD Gender Index - Saving at a financial institution</v>
      </c>
      <c r="D160" s="21" t="s">
        <v>13</v>
      </c>
      <c r="E160" s="59" t="str">
        <f>IFERROR(INDEX(Sheet7!D:D, MATCH(B160,Sheet7!B:B, 0)), "Non trouvé")</f>
        <v>% age 15+</v>
      </c>
      <c r="F160" t="str">
        <f>IFERROR(INDEX(Sheet7!D:D, MATCH(C160,Sheet7!C:C, 0)), "Non trouvé")</f>
        <v>% age 15+</v>
      </c>
      <c r="G160" s="23">
        <v>0.63426893764022896</v>
      </c>
      <c r="H160" cm="1">
        <f t="array" ref="H160">IF(AND(B160&lt;&gt;"", I160&lt;&gt;""), 1 + SUMPRODUCT((B$2:B$237=B160) * (I$2:I$237&gt;I160) * (A$2:A$237&lt;&gt;"ECOWAS")), "")</f>
        <v>11</v>
      </c>
      <c r="I160">
        <v>0.3959584926269798</v>
      </c>
      <c r="N160" s="59"/>
      <c r="O160" s="23">
        <v>0.63426893764022896</v>
      </c>
      <c r="P160">
        <v>0.3959584926269798</v>
      </c>
      <c r="AD160" t="s">
        <v>20</v>
      </c>
      <c r="AE160" t="s">
        <v>31</v>
      </c>
      <c r="AF160">
        <v>9</v>
      </c>
      <c r="AG160" t="s">
        <v>61</v>
      </c>
      <c r="AH160" t="str">
        <f t="shared" si="5"/>
        <v>Togo|HCD Index - Education, skills and labor participation</v>
      </c>
      <c r="AI160">
        <v>9</v>
      </c>
      <c r="AJ160" t="s">
        <v>59</v>
      </c>
      <c r="AK160">
        <v>0.36773765791831642</v>
      </c>
      <c r="AL160">
        <v>0.41</v>
      </c>
      <c r="AM160">
        <v>-3.7344302178628663E-2</v>
      </c>
      <c r="AO160">
        <v>0.37265569782137131</v>
      </c>
      <c r="AP160">
        <v>1</v>
      </c>
      <c r="AQ160">
        <v>0.41391648929871577</v>
      </c>
      <c r="AR160">
        <v>0.50780369828604988</v>
      </c>
    </row>
    <row r="161" spans="1:44" x14ac:dyDescent="0.35">
      <c r="A161" s="21" t="s">
        <v>14</v>
      </c>
      <c r="B161" t="s">
        <v>116</v>
      </c>
      <c r="C161" t="str">
        <f t="shared" si="4"/>
        <v>Mali|HCD Gender Index - Saving at a financial institution</v>
      </c>
      <c r="D161" s="21" t="s">
        <v>14</v>
      </c>
      <c r="E161" s="59" t="str">
        <f>IFERROR(INDEX(Sheet7!D:D, MATCH(B161,Sheet7!B:B, 0)), "Non trouvé")</f>
        <v>% age 15+</v>
      </c>
      <c r="F161" t="str">
        <f>IFERROR(INDEX(Sheet7!D:D, MATCH(C161,Sheet7!C:C, 0)), "Non trouvé")</f>
        <v>% age 15+</v>
      </c>
      <c r="G161" s="23">
        <v>0.45007382303823201</v>
      </c>
      <c r="H161" cm="1">
        <f t="array" ref="H161">IF(AND(B161&lt;&gt;"", I161&lt;&gt;""), 1 + SUMPRODUCT((B$2:B$237=B161) * (I$2:I$237&gt;I161) * (A$2:A$237&lt;&gt;"ECOWAS")), "")</f>
        <v>1</v>
      </c>
      <c r="I161">
        <v>1.0044722719141324</v>
      </c>
      <c r="N161" s="59"/>
      <c r="O161" s="23">
        <v>0.45007382303823201</v>
      </c>
      <c r="P161">
        <v>1.0044722719141324</v>
      </c>
      <c r="AD161" t="s">
        <v>21</v>
      </c>
      <c r="AE161" t="s">
        <v>31</v>
      </c>
      <c r="AF161">
        <v>9</v>
      </c>
      <c r="AG161" t="s">
        <v>61</v>
      </c>
      <c r="AH161" t="str">
        <f t="shared" si="5"/>
        <v>ECOWAS|HCD Index - Education, skills and labor participation</v>
      </c>
      <c r="AI161">
        <v>9</v>
      </c>
      <c r="AJ161" t="s">
        <v>59</v>
      </c>
      <c r="AK161">
        <v>0.24158489857865539</v>
      </c>
      <c r="AL161">
        <v>0.24</v>
      </c>
      <c r="AM161">
        <v>-1.6854814246273192E-2</v>
      </c>
      <c r="AO161">
        <v>0.2231451857537268</v>
      </c>
      <c r="AQ161">
        <v>0.2942300909172138</v>
      </c>
      <c r="AR161">
        <v>0.43464703649952091</v>
      </c>
    </row>
    <row r="162" spans="1:44" x14ac:dyDescent="0.35">
      <c r="A162" s="21" t="s">
        <v>15</v>
      </c>
      <c r="B162" t="s">
        <v>116</v>
      </c>
      <c r="C162" t="str">
        <f t="shared" si="4"/>
        <v>Niger|HCD Gender Index - Saving at a financial institution</v>
      </c>
      <c r="D162" s="21" t="s">
        <v>15</v>
      </c>
      <c r="E162" s="59" t="str">
        <f>IFERROR(INDEX(Sheet7!D:D, MATCH(B162,Sheet7!B:B, 0)), "Non trouvé")</f>
        <v>% age 15+</v>
      </c>
      <c r="F162" t="str">
        <f>IFERROR(INDEX(Sheet7!D:D, MATCH(C162,Sheet7!C:C, 0)), "Non trouvé")</f>
        <v>% age 15+</v>
      </c>
      <c r="G162" s="23">
        <v>0.81099576220575897</v>
      </c>
      <c r="H162" cm="1">
        <f t="array" ref="H162">IF(AND(B162&lt;&gt;"", I162&lt;&gt;""), 1 + SUMPRODUCT((B$2:B$237=B162) * (I$2:I$237&gt;I162) * (A$2:A$237&lt;&gt;"ECOWAS")), "")</f>
        <v>9</v>
      </c>
      <c r="I162">
        <v>0.50898203592814373</v>
      </c>
      <c r="N162" s="59"/>
      <c r="O162" s="23">
        <v>0.81099576220575897</v>
      </c>
      <c r="P162">
        <v>0.50898203592814373</v>
      </c>
      <c r="AD162" t="s">
        <v>6</v>
      </c>
      <c r="AE162" t="s">
        <v>32</v>
      </c>
      <c r="AF162">
        <v>10</v>
      </c>
      <c r="AG162" t="s">
        <v>77</v>
      </c>
      <c r="AH162" t="str">
        <f t="shared" si="5"/>
        <v>Benin|HCD Index - Government Education exp.</v>
      </c>
      <c r="AI162">
        <v>10</v>
      </c>
      <c r="AJ162" t="s">
        <v>78</v>
      </c>
      <c r="AK162">
        <v>0.26883243540086887</v>
      </c>
      <c r="AL162">
        <v>0.17</v>
      </c>
      <c r="AM162">
        <v>3.3483042173625882E-2</v>
      </c>
      <c r="AO162">
        <v>0.20348304217362589</v>
      </c>
      <c r="AP162">
        <v>9</v>
      </c>
      <c r="AQ162">
        <v>0.31296894188488411</v>
      </c>
      <c r="AR162">
        <v>0.38935116906675432</v>
      </c>
    </row>
    <row r="163" spans="1:44" x14ac:dyDescent="0.35">
      <c r="A163" s="21" t="s">
        <v>16</v>
      </c>
      <c r="B163" t="s">
        <v>116</v>
      </c>
      <c r="C163" t="str">
        <f t="shared" si="4"/>
        <v>Nigeria|HCD Gender Index - Saving at a financial institution</v>
      </c>
      <c r="D163" s="21" t="s">
        <v>16</v>
      </c>
      <c r="E163" s="59" t="str">
        <f>IFERROR(INDEX(Sheet7!D:D, MATCH(B163,Sheet7!B:B, 0)), "Non trouvé")</f>
        <v>% age 15+</v>
      </c>
      <c r="F163" t="str">
        <f>IFERROR(INDEX(Sheet7!D:D, MATCH(C163,Sheet7!C:C, 0)), "Non trouvé")</f>
        <v>% age 15+</v>
      </c>
      <c r="G163" s="23">
        <v>0.49090649747067899</v>
      </c>
      <c r="H163" cm="1">
        <f t="array" ref="H163">IF(AND(B163&lt;&gt;"", I163&lt;&gt;""), 1 + SUMPRODUCT((B$2:B$237=B163) * (I$2:I$237&gt;I163) * (A$2:A$237&lt;&gt;"ECOWAS")), "")</f>
        <v>7</v>
      </c>
      <c r="I163">
        <v>0.53585397653194256</v>
      </c>
      <c r="N163" s="59"/>
      <c r="O163" s="23">
        <v>0.49090649747067899</v>
      </c>
      <c r="P163">
        <v>0.53585397653194256</v>
      </c>
      <c r="AD163" t="s">
        <v>7</v>
      </c>
      <c r="AE163" t="s">
        <v>32</v>
      </c>
      <c r="AF163">
        <v>10</v>
      </c>
      <c r="AG163" t="s">
        <v>77</v>
      </c>
      <c r="AH163" t="str">
        <f t="shared" si="5"/>
        <v>Burkina Faso|HCD Index - Government Education exp.</v>
      </c>
      <c r="AI163">
        <v>10</v>
      </c>
      <c r="AJ163" t="s">
        <v>78</v>
      </c>
      <c r="AK163">
        <v>0.69009500729650586</v>
      </c>
      <c r="AL163">
        <v>0.82</v>
      </c>
      <c r="AM163">
        <v>-0.20074835038908667</v>
      </c>
      <c r="AO163">
        <v>0.61925164961091328</v>
      </c>
      <c r="AP163">
        <v>4</v>
      </c>
      <c r="AQ163">
        <v>0.76035796336841666</v>
      </c>
      <c r="AR163">
        <v>0.88195438095298884</v>
      </c>
    </row>
    <row r="164" spans="1:44" x14ac:dyDescent="0.35">
      <c r="A164" s="21" t="s">
        <v>141</v>
      </c>
      <c r="B164" t="s">
        <v>116</v>
      </c>
      <c r="C164" t="str">
        <f t="shared" si="4"/>
        <v>Senegal |HCD Gender Index - Saving at a financial institution</v>
      </c>
      <c r="D164" s="21" t="s">
        <v>141</v>
      </c>
      <c r="E164" s="59" t="str">
        <f>IFERROR(INDEX(Sheet7!D:D, MATCH(B164,Sheet7!B:B, 0)), "Non trouvé")</f>
        <v>% age 15+</v>
      </c>
      <c r="F164" t="str">
        <f>IFERROR(INDEX(Sheet7!D:D, MATCH(C164,Sheet7!C:C, 0)), "Non trouvé")</f>
        <v>Non trouvé</v>
      </c>
      <c r="G164" s="23">
        <v>0.46538475297087101</v>
      </c>
      <c r="H164" cm="1">
        <f t="array" ref="H164">IF(AND(B164&lt;&gt;"", I164&lt;&gt;""), 1 + SUMPRODUCT((B$2:B$237=B164) * (I$2:I$237&gt;I164) * (A$2:A$237&lt;&gt;"ECOWAS")), "")</f>
        <v>10</v>
      </c>
      <c r="I164">
        <v>0.47897774113767511</v>
      </c>
      <c r="N164" s="59"/>
      <c r="O164" s="23">
        <v>0.46538475297087101</v>
      </c>
      <c r="P164">
        <v>0.47897774113767511</v>
      </c>
      <c r="AD164" t="s">
        <v>8</v>
      </c>
      <c r="AE164" t="s">
        <v>32</v>
      </c>
      <c r="AF164">
        <v>10</v>
      </c>
      <c r="AG164" t="s">
        <v>77</v>
      </c>
      <c r="AH164" t="str">
        <f t="shared" si="5"/>
        <v>Cabo Verde|HCD Index - Government Education exp.</v>
      </c>
      <c r="AI164">
        <v>10</v>
      </c>
      <c r="AJ164" t="s">
        <v>78</v>
      </c>
      <c r="AK164">
        <v>0.60017754088584419</v>
      </c>
      <c r="AL164">
        <v>0.57999999999999996</v>
      </c>
      <c r="AM164">
        <v>0.19242625129675983</v>
      </c>
      <c r="AO164">
        <v>0.77242625129675979</v>
      </c>
      <c r="AP164">
        <v>2</v>
      </c>
      <c r="AQ164">
        <v>0.6516133603977351</v>
      </c>
      <c r="AR164">
        <v>0.77680942929196684</v>
      </c>
    </row>
    <row r="165" spans="1:44" ht="25" x14ac:dyDescent="0.35">
      <c r="A165" s="21" t="s">
        <v>18</v>
      </c>
      <c r="B165" t="s">
        <v>116</v>
      </c>
      <c r="C165" t="str">
        <f t="shared" si="4"/>
        <v>Sierra Leone|HCD Gender Index - Saving at a financial institution</v>
      </c>
      <c r="D165" s="21" t="s">
        <v>18</v>
      </c>
      <c r="E165" s="59" t="str">
        <f>IFERROR(INDEX(Sheet7!D:D, MATCH(B165,Sheet7!B:B, 0)), "Non trouvé")</f>
        <v>% age 15+</v>
      </c>
      <c r="F165" t="str">
        <f>IFERROR(INDEX(Sheet7!D:D, MATCH(C165,Sheet7!C:C, 0)), "Non trouvé")</f>
        <v>% age 15+</v>
      </c>
      <c r="G165" s="23">
        <v>0.63514949911393104</v>
      </c>
      <c r="H165" cm="1">
        <f t="array" ref="H165">IF(AND(B165&lt;&gt;"", I165&lt;&gt;""), 1 + SUMPRODUCT((B$2:B$237=B165) * (I$2:I$237&gt;I165) * (A$2:A$237&lt;&gt;"ECOWAS")), "")</f>
        <v>8</v>
      </c>
      <c r="I165">
        <v>0.51607963246554367</v>
      </c>
      <c r="N165" s="59"/>
      <c r="O165" s="23">
        <v>0.63514949911393104</v>
      </c>
      <c r="P165">
        <v>0.51607963246554367</v>
      </c>
      <c r="AD165" t="s">
        <v>9</v>
      </c>
      <c r="AE165" t="s">
        <v>32</v>
      </c>
      <c r="AF165">
        <v>10</v>
      </c>
      <c r="AG165" t="s">
        <v>77</v>
      </c>
      <c r="AH165" t="str">
        <f t="shared" si="5"/>
        <v>Cote d'Ivoire|HCD Index - Government Education exp.</v>
      </c>
      <c r="AI165">
        <v>10</v>
      </c>
      <c r="AJ165" t="s">
        <v>78</v>
      </c>
      <c r="AK165">
        <v>0.32275431334620419</v>
      </c>
      <c r="AL165">
        <v>0.34</v>
      </c>
      <c r="AM165">
        <v>-7.52093108049538E-2</v>
      </c>
      <c r="AO165">
        <v>0.26479068919504622</v>
      </c>
      <c r="AP165">
        <v>8</v>
      </c>
      <c r="AQ165">
        <v>0.37023502204472908</v>
      </c>
      <c r="AR165">
        <v>0.4524046944423486</v>
      </c>
    </row>
    <row r="166" spans="1:44" x14ac:dyDescent="0.35">
      <c r="A166" s="21" t="s">
        <v>142</v>
      </c>
      <c r="B166" t="s">
        <v>116</v>
      </c>
      <c r="C166" t="str">
        <f t="shared" si="4"/>
        <v>Togo |HCD Gender Index - Saving at a financial institution</v>
      </c>
      <c r="D166" s="21" t="s">
        <v>142</v>
      </c>
      <c r="E166" s="59" t="str">
        <f>IFERROR(INDEX(Sheet7!D:D, MATCH(B166,Sheet7!B:B, 0)), "Non trouvé")</f>
        <v>% age 15+</v>
      </c>
      <c r="F166" t="str">
        <f>IFERROR(INDEX(Sheet7!D:D, MATCH(C166,Sheet7!C:C, 0)), "Non trouvé")</f>
        <v>Non trouvé</v>
      </c>
      <c r="G166" s="23">
        <v>0.69155238207665204</v>
      </c>
      <c r="H166" cm="1">
        <f t="array" ref="H166">IF(AND(B166&lt;&gt;"", I166&lt;&gt;""), 1 + SUMPRODUCT((B$2:B$237=B166) * (I$2:I$237&gt;I166) * (A$2:A$237&lt;&gt;"ECOWAS")), "")</f>
        <v>2</v>
      </c>
      <c r="I166">
        <v>0.87249398556535684</v>
      </c>
      <c r="N166" s="59"/>
      <c r="O166" s="23">
        <v>0.69155238207665204</v>
      </c>
      <c r="P166">
        <v>0.87249398556535684</v>
      </c>
      <c r="AD166" t="s">
        <v>10</v>
      </c>
      <c r="AE166" t="s">
        <v>32</v>
      </c>
      <c r="AF166">
        <v>10</v>
      </c>
      <c r="AG166" t="s">
        <v>77</v>
      </c>
      <c r="AH166" t="str">
        <f t="shared" si="5"/>
        <v>Ghana|HCD Index - Government Education exp.</v>
      </c>
      <c r="AI166">
        <v>10</v>
      </c>
      <c r="AJ166" t="s">
        <v>78</v>
      </c>
      <c r="AK166">
        <v>0.28730825570143831</v>
      </c>
      <c r="AL166">
        <v>0.41</v>
      </c>
      <c r="AM166">
        <v>-0.26803575987278749</v>
      </c>
      <c r="AO166">
        <v>0.14196424012721251</v>
      </c>
      <c r="AP166">
        <v>12</v>
      </c>
      <c r="AQ166">
        <v>0.33259062137134232</v>
      </c>
      <c r="AR166">
        <v>0.41095586179162358</v>
      </c>
    </row>
    <row r="167" spans="1:44" x14ac:dyDescent="0.35">
      <c r="A167" t="s">
        <v>6</v>
      </c>
      <c r="B167" s="5" t="s">
        <v>99</v>
      </c>
      <c r="C167" t="str">
        <f t="shared" si="4"/>
        <v>Benin|HCD Gender Index - Health and nutrition</v>
      </c>
      <c r="D167" s="21" t="s">
        <v>6</v>
      </c>
      <c r="E167" s="59" t="str">
        <f>IFERROR(INDEX(Sheet7!D:D, MATCH(B167,Sheet7!B:B, 0)), "Non trouvé")</f>
        <v>Scale 0-1</v>
      </c>
      <c r="F167" t="str">
        <f>IFERROR(INDEX(Sheet7!D:D, MATCH(C167,Sheet7!C:C, 0)), "Non trouvé")</f>
        <v>Scale 0-1</v>
      </c>
      <c r="G167">
        <v>1.1348316076642526</v>
      </c>
      <c r="H167" cm="1">
        <f t="array" ref="H167">IF(AND(B167&lt;&gt;"", I167&lt;&gt;""), 1 + SUMPRODUCT((B$2:B$237=B167) * (I$2:I$237&gt;I167) * (A$2:A$237&lt;&gt;"ECOWAS")), "")</f>
        <v>9</v>
      </c>
      <c r="I167">
        <v>1.1388665116528067</v>
      </c>
      <c r="N167" s="59"/>
      <c r="O167">
        <v>1.1348316076642526</v>
      </c>
      <c r="P167">
        <v>1.1388665116528067</v>
      </c>
      <c r="AD167" t="s">
        <v>11</v>
      </c>
      <c r="AE167" t="s">
        <v>32</v>
      </c>
      <c r="AF167">
        <v>10</v>
      </c>
      <c r="AG167" t="s">
        <v>77</v>
      </c>
      <c r="AH167" t="str">
        <f t="shared" si="5"/>
        <v>Guinea|HCD Index - Government Education exp.</v>
      </c>
      <c r="AI167">
        <v>10</v>
      </c>
      <c r="AJ167" t="s">
        <v>78</v>
      </c>
      <c r="AK167">
        <v>2.4222450915337972E-2</v>
      </c>
      <c r="AL167">
        <v>0</v>
      </c>
      <c r="AM167">
        <v>0</v>
      </c>
      <c r="AO167">
        <v>0</v>
      </c>
      <c r="AP167">
        <v>15</v>
      </c>
      <c r="AQ167">
        <v>5.3188394299955678E-2</v>
      </c>
      <c r="AR167">
        <v>0.1033165862297441</v>
      </c>
    </row>
    <row r="168" spans="1:44" x14ac:dyDescent="0.35">
      <c r="A168" s="9" t="s">
        <v>6</v>
      </c>
      <c r="B168" s="9" t="s">
        <v>100</v>
      </c>
      <c r="C168" t="str">
        <f t="shared" si="4"/>
        <v>Benin|HCD Gender Index - Education, skills and labor participation</v>
      </c>
      <c r="D168" s="21" t="s">
        <v>6</v>
      </c>
      <c r="E168" s="59" t="str">
        <f>IFERROR(INDEX(Sheet7!D:D, MATCH(B168,Sheet7!B:B, 0)), "Non trouvé")</f>
        <v>Scale 0-1</v>
      </c>
      <c r="F168" t="str">
        <f>IFERROR(INDEX(Sheet7!D:D, MATCH(C168,Sheet7!C:C, 0)), "Non trouvé")</f>
        <v>Scale 0-1</v>
      </c>
      <c r="G168">
        <v>0.66048062046992295</v>
      </c>
      <c r="H168" cm="1">
        <f t="array" ref="H168">IF(AND(B168&lt;&gt;"", I168&lt;&gt;""), 1 + SUMPRODUCT((B$2:B$237=B168) * (I$2:I$237&gt;I168) * (A$2:A$237&lt;&gt;"ECOWAS")), "")</f>
        <v>14</v>
      </c>
      <c r="I168">
        <v>0.66576919000475931</v>
      </c>
      <c r="N168" s="59"/>
      <c r="O168">
        <v>0.66048062046992295</v>
      </c>
      <c r="P168">
        <v>0.66576919000475931</v>
      </c>
      <c r="AD168" t="s">
        <v>12</v>
      </c>
      <c r="AE168" t="s">
        <v>32</v>
      </c>
      <c r="AF168">
        <v>10</v>
      </c>
      <c r="AG168" t="s">
        <v>77</v>
      </c>
      <c r="AH168" t="str">
        <f t="shared" si="5"/>
        <v>Guinea-Bissau|HCD Index - Government Education exp.</v>
      </c>
      <c r="AI168">
        <v>10</v>
      </c>
      <c r="AJ168" t="s">
        <v>78</v>
      </c>
      <c r="AK168">
        <v>0</v>
      </c>
      <c r="AL168">
        <v>0.17</v>
      </c>
      <c r="AM168">
        <v>-1.9476065035534118E-2</v>
      </c>
      <c r="AO168">
        <v>0.15052393496446589</v>
      </c>
      <c r="AP168">
        <v>11</v>
      </c>
      <c r="AQ168">
        <v>1.078757875967451E-2</v>
      </c>
      <c r="AR168">
        <v>7.499207340402797E-2</v>
      </c>
    </row>
    <row r="169" spans="1:44" x14ac:dyDescent="0.35">
      <c r="A169" s="9" t="s">
        <v>6</v>
      </c>
      <c r="B169" s="9" t="s">
        <v>101</v>
      </c>
      <c r="C169" t="str">
        <f t="shared" si="4"/>
        <v>Benin|HCD Gender Index - Entrepreneurship, financial inclusion and digital economy</v>
      </c>
      <c r="D169" s="21" t="s">
        <v>6</v>
      </c>
      <c r="E169" s="59" t="str">
        <f>IFERROR(INDEX(Sheet7!D:D, MATCH(B169,Sheet7!B:B, 0)), "Non trouvé")</f>
        <v>Scale 0-1</v>
      </c>
      <c r="F169" t="str">
        <f>IFERROR(INDEX(Sheet7!D:D, MATCH(C169,Sheet7!C:C, 0)), "Non trouvé")</f>
        <v>Scale 0-1</v>
      </c>
      <c r="G169">
        <v>0.41455100637751596</v>
      </c>
      <c r="H169" cm="1">
        <f t="array" ref="H169">IF(AND(B169&lt;&gt;"", I169&lt;&gt;""), 1 + SUMPRODUCT((B$2:B$237=B169) * (I$2:I$237&gt;I169) * (A$2:A$237&lt;&gt;"ECOWAS")), "")</f>
        <v>15</v>
      </c>
      <c r="I169">
        <v>0.28887366818873667</v>
      </c>
      <c r="N169" s="59"/>
      <c r="O169">
        <v>0.41455100637751596</v>
      </c>
      <c r="P169">
        <v>0.28887366818873667</v>
      </c>
      <c r="AD169" t="s">
        <v>13</v>
      </c>
      <c r="AE169" t="s">
        <v>32</v>
      </c>
      <c r="AF169">
        <v>10</v>
      </c>
      <c r="AG169" t="s">
        <v>77</v>
      </c>
      <c r="AH169" t="str">
        <f t="shared" si="5"/>
        <v>Liberia|HCD Index - Government Education exp.</v>
      </c>
      <c r="AI169">
        <v>10</v>
      </c>
      <c r="AJ169" t="s">
        <v>78</v>
      </c>
      <c r="AK169">
        <v>0.1129765014074896</v>
      </c>
      <c r="AL169">
        <v>0.02</v>
      </c>
      <c r="AM169">
        <v>5.955935515483142E-2</v>
      </c>
      <c r="AO169">
        <v>7.9559355154831424E-2</v>
      </c>
      <c r="AP169">
        <v>14</v>
      </c>
      <c r="AQ169">
        <v>0.1474469172532383</v>
      </c>
      <c r="AR169">
        <v>0.20710109797406831</v>
      </c>
    </row>
    <row r="170" spans="1:44" s="27" customFormat="1" x14ac:dyDescent="0.35">
      <c r="A170" s="27" t="s">
        <v>6</v>
      </c>
      <c r="B170" s="28" t="s">
        <v>98</v>
      </c>
      <c r="C170" t="str">
        <f t="shared" si="4"/>
        <v>Benin|HCD Gender Index - Integrated index</v>
      </c>
      <c r="D170" s="26" t="s">
        <v>6</v>
      </c>
      <c r="E170" s="59" t="str">
        <f>IFERROR(INDEX(Sheet7!D:D, MATCH(B170,Sheet7!B:B, 0)), "Non trouvé")</f>
        <v>Scale 0-1</v>
      </c>
      <c r="F170" t="str">
        <f>IFERROR(INDEX(Sheet7!D:D, MATCH(C170,Sheet7!C:C, 0)), "Non trouvé")</f>
        <v>Scale 0-1</v>
      </c>
      <c r="G170" s="27">
        <v>0.73662107817056377</v>
      </c>
      <c r="H170" cm="1">
        <f t="array" ref="H170">IF(AND(B170&lt;&gt;"", I170&lt;&gt;""), 1 + SUMPRODUCT((B$2:B$237=B170) * (I$2:I$237&gt;I170) * (A$2:A$237&lt;&gt;"ECOWAS")), "")</f>
        <v>15</v>
      </c>
      <c r="I170">
        <v>0.69783645661543414</v>
      </c>
      <c r="J170"/>
      <c r="K170"/>
      <c r="N170" s="59"/>
      <c r="O170" s="27">
        <v>0.73662107817056377</v>
      </c>
      <c r="P170">
        <v>0.69783645661543414</v>
      </c>
      <c r="Q170"/>
      <c r="R170"/>
      <c r="AD170" s="27" t="s">
        <v>14</v>
      </c>
      <c r="AE170" s="27" t="s">
        <v>32</v>
      </c>
      <c r="AF170" s="27">
        <v>10</v>
      </c>
      <c r="AG170" s="27" t="s">
        <v>77</v>
      </c>
      <c r="AH170" t="str">
        <f t="shared" si="5"/>
        <v>Mali|HCD Index - Government Education exp.</v>
      </c>
      <c r="AI170" s="27">
        <v>10</v>
      </c>
      <c r="AJ170" s="27" t="s">
        <v>78</v>
      </c>
      <c r="AK170" s="27">
        <v>0.31999470979144551</v>
      </c>
      <c r="AL170" s="27">
        <v>0.28000000000000003</v>
      </c>
      <c r="AM170" s="27">
        <v>8.9366630045094764E-2</v>
      </c>
      <c r="AO170" s="27">
        <v>0.36936663004509479</v>
      </c>
      <c r="AP170" s="27">
        <v>6</v>
      </c>
      <c r="AQ170" s="27">
        <v>0.36730426954874951</v>
      </c>
      <c r="AR170" s="27">
        <v>0.44917775318219899</v>
      </c>
    </row>
    <row r="171" spans="1:44" x14ac:dyDescent="0.35">
      <c r="A171" t="s">
        <v>7</v>
      </c>
      <c r="B171" s="5" t="s">
        <v>99</v>
      </c>
      <c r="C171" t="str">
        <f t="shared" si="4"/>
        <v>Burkina Faso|HCD Gender Index - Health and nutrition</v>
      </c>
      <c r="D171" t="s">
        <v>7</v>
      </c>
      <c r="E171" s="59" t="str">
        <f>IFERROR(INDEX(Sheet7!D:D, MATCH(B171,Sheet7!B:B, 0)), "Non trouvé")</f>
        <v>Scale 0-1</v>
      </c>
      <c r="F171" t="str">
        <f>IFERROR(INDEX(Sheet7!D:D, MATCH(C171,Sheet7!C:C, 0)), "Non trouvé")</f>
        <v>Scale 0-1</v>
      </c>
      <c r="G171">
        <v>1.1344313334530931</v>
      </c>
      <c r="H171" cm="1">
        <f t="array" ref="H171">IF(AND(B171&lt;&gt;"", I171&lt;&gt;""), 1 + SUMPRODUCT((B$2:B$237=B171) * (I$2:I$237&gt;I171) * (A$2:A$237&lt;&gt;"ECOWAS")), "")</f>
        <v>4</v>
      </c>
      <c r="I171">
        <v>1.1545974635545573</v>
      </c>
      <c r="N171" s="59"/>
      <c r="O171">
        <v>1.1344313334530931</v>
      </c>
      <c r="P171">
        <v>1.1545974635545573</v>
      </c>
      <c r="AD171" t="s">
        <v>15</v>
      </c>
      <c r="AE171" t="s">
        <v>32</v>
      </c>
      <c r="AF171">
        <v>10</v>
      </c>
      <c r="AG171" t="s">
        <v>77</v>
      </c>
      <c r="AH171" t="str">
        <f t="shared" si="5"/>
        <v>Niger|HCD Index - Government Education exp.</v>
      </c>
      <c r="AI171">
        <v>10</v>
      </c>
      <c r="AJ171" t="s">
        <v>78</v>
      </c>
      <c r="AK171">
        <v>7.5916115994596023E-2</v>
      </c>
      <c r="AL171">
        <v>0.3</v>
      </c>
      <c r="AM171">
        <v>8.2726981060007698E-2</v>
      </c>
      <c r="AO171">
        <v>0.38272698106000769</v>
      </c>
      <c r="AP171">
        <v>5</v>
      </c>
      <c r="AQ171">
        <v>0.1080880691811987</v>
      </c>
      <c r="AR171">
        <v>0.16376455182428151</v>
      </c>
    </row>
    <row r="172" spans="1:44" x14ac:dyDescent="0.35">
      <c r="A172" t="s">
        <v>7</v>
      </c>
      <c r="B172" s="9" t="s">
        <v>100</v>
      </c>
      <c r="C172" t="str">
        <f t="shared" si="4"/>
        <v>Burkina Faso|HCD Gender Index - Education, skills and labor participation</v>
      </c>
      <c r="D172" t="s">
        <v>7</v>
      </c>
      <c r="E172" s="59" t="str">
        <f>IFERROR(INDEX(Sheet7!D:D, MATCH(B172,Sheet7!B:B, 0)), "Non trouvé")</f>
        <v>Scale 0-1</v>
      </c>
      <c r="F172" t="str">
        <f>IFERROR(INDEX(Sheet7!D:D, MATCH(C172,Sheet7!C:C, 0)), "Non trouvé")</f>
        <v>Scale 0-1</v>
      </c>
      <c r="G172">
        <v>0.78168927808203303</v>
      </c>
      <c r="H172" cm="1">
        <f t="array" ref="H172">IF(AND(B172&lt;&gt;"", I172&lt;&gt;""), 1 + SUMPRODUCT((B$2:B$237=B172) * (I$2:I$237&gt;I172) * (A$2:A$237&lt;&gt;"ECOWAS")), "")</f>
        <v>6</v>
      </c>
      <c r="I172">
        <v>0.82921769337593043</v>
      </c>
      <c r="N172" s="59"/>
      <c r="O172">
        <v>0.78168927808203303</v>
      </c>
      <c r="P172">
        <v>0.82921769337593043</v>
      </c>
      <c r="AD172" t="s">
        <v>16</v>
      </c>
      <c r="AE172" t="s">
        <v>32</v>
      </c>
      <c r="AF172">
        <v>10</v>
      </c>
      <c r="AG172" t="s">
        <v>77</v>
      </c>
      <c r="AH172" t="str">
        <f t="shared" si="5"/>
        <v>Nigeria|HCD Index - Government Education exp.</v>
      </c>
      <c r="AI172">
        <v>10</v>
      </c>
      <c r="AJ172" t="s">
        <v>78</v>
      </c>
      <c r="AK172">
        <v>0.79104481818048589</v>
      </c>
      <c r="AM172">
        <v>0.99031565265902421</v>
      </c>
      <c r="AO172">
        <v>0.99031565265902421</v>
      </c>
      <c r="AP172">
        <v>1</v>
      </c>
      <c r="AQ172">
        <v>0.82110293470935936</v>
      </c>
      <c r="AR172">
        <v>1</v>
      </c>
    </row>
    <row r="173" spans="1:44" x14ac:dyDescent="0.35">
      <c r="A173" t="s">
        <v>7</v>
      </c>
      <c r="B173" s="9" t="s">
        <v>101</v>
      </c>
      <c r="C173" t="str">
        <f t="shared" si="4"/>
        <v>Burkina Faso|HCD Gender Index - Entrepreneurship, financial inclusion and digital economy</v>
      </c>
      <c r="D173" t="s">
        <v>7</v>
      </c>
      <c r="E173" s="59" t="str">
        <f>IFERROR(INDEX(Sheet7!D:D, MATCH(B173,Sheet7!B:B, 0)), "Non trouvé")</f>
        <v>Scale 0-1</v>
      </c>
      <c r="F173" t="str">
        <f>IFERROR(INDEX(Sheet7!D:D, MATCH(C173,Sheet7!C:C, 0)), "Non trouvé")</f>
        <v>Scale 0-1</v>
      </c>
      <c r="G173">
        <v>0.58646154358543467</v>
      </c>
      <c r="H173" cm="1">
        <f t="array" ref="H173">IF(AND(B173&lt;&gt;"", I173&lt;&gt;""), 1 + SUMPRODUCT((B$2:B$237=B173) * (I$2:I$237&gt;I173) * (A$2:A$237&lt;&gt;"ECOWAS")), "")</f>
        <v>10</v>
      </c>
      <c r="I173">
        <v>0.49649952147122062</v>
      </c>
      <c r="N173" s="59"/>
      <c r="O173">
        <v>0.58646154358543467</v>
      </c>
      <c r="P173">
        <v>0.49649952147122062</v>
      </c>
      <c r="AD173" t="s">
        <v>17</v>
      </c>
      <c r="AE173" t="s">
        <v>32</v>
      </c>
      <c r="AF173">
        <v>10</v>
      </c>
      <c r="AG173" t="s">
        <v>77</v>
      </c>
      <c r="AH173" t="str">
        <f t="shared" si="5"/>
        <v>Senegal|HCD Index - Government Education exp.</v>
      </c>
      <c r="AI173">
        <v>10</v>
      </c>
      <c r="AJ173" t="s">
        <v>78</v>
      </c>
      <c r="AK173">
        <v>0.48810684632824181</v>
      </c>
      <c r="AL173">
        <v>0.7</v>
      </c>
      <c r="AM173">
        <v>-7.3599033914620859E-3</v>
      </c>
      <c r="AO173">
        <v>0.69264009660853787</v>
      </c>
      <c r="AP173">
        <v>3</v>
      </c>
      <c r="AQ173">
        <v>0.54584261898306874</v>
      </c>
      <c r="AR173">
        <v>0.64575960958219947</v>
      </c>
    </row>
    <row r="174" spans="1:44" x14ac:dyDescent="0.35">
      <c r="A174" t="s">
        <v>7</v>
      </c>
      <c r="B174" s="28" t="s">
        <v>98</v>
      </c>
      <c r="C174" t="str">
        <f t="shared" si="4"/>
        <v>Burkina Faso|HCD Gender Index - Integrated index</v>
      </c>
      <c r="D174" t="s">
        <v>7</v>
      </c>
      <c r="E174" s="59" t="str">
        <f>IFERROR(INDEX(Sheet7!D:D, MATCH(B174,Sheet7!B:B, 0)), "Non trouvé")</f>
        <v>Scale 0-1</v>
      </c>
      <c r="F174" t="str">
        <f>IFERROR(INDEX(Sheet7!D:D, MATCH(C174,Sheet7!C:C, 0)), "Non trouvé")</f>
        <v>Scale 0-1</v>
      </c>
      <c r="G174">
        <v>0.83419405170685357</v>
      </c>
      <c r="H174" cm="1">
        <f t="array" ref="H174">IF(AND(B174&lt;&gt;"", I174&lt;&gt;""), 1 + SUMPRODUCT((B$2:B$237=B174) * (I$2:I$237&gt;I174) * (A$2:A$237&lt;&gt;"ECOWAS")), "")</f>
        <v>7</v>
      </c>
      <c r="I174">
        <v>0.82677155946723602</v>
      </c>
      <c r="N174" s="59"/>
      <c r="O174">
        <v>0.83419405170685357</v>
      </c>
      <c r="P174">
        <v>0.82677155946723602</v>
      </c>
      <c r="AD174" t="s">
        <v>18</v>
      </c>
      <c r="AE174" t="s">
        <v>32</v>
      </c>
      <c r="AF174">
        <v>10</v>
      </c>
      <c r="AG174" t="s">
        <v>77</v>
      </c>
      <c r="AH174" t="str">
        <f t="shared" si="5"/>
        <v>Sierra Leone|HCD Index - Government Education exp.</v>
      </c>
      <c r="AI174">
        <v>10</v>
      </c>
      <c r="AJ174" t="s">
        <v>78</v>
      </c>
      <c r="AK174">
        <v>0.49028068678844478</v>
      </c>
      <c r="AL174">
        <v>0.53</v>
      </c>
      <c r="AM174">
        <v>-0.359560311683782</v>
      </c>
      <c r="AO174">
        <v>0.170439688316218</v>
      </c>
      <c r="AP174">
        <v>10</v>
      </c>
      <c r="AQ174">
        <v>0.54815127971211286</v>
      </c>
      <c r="AR174">
        <v>0.64830158901323609</v>
      </c>
    </row>
    <row r="175" spans="1:44" x14ac:dyDescent="0.35">
      <c r="A175" t="s">
        <v>8</v>
      </c>
      <c r="B175" s="5" t="s">
        <v>99</v>
      </c>
      <c r="C175" t="str">
        <f t="shared" si="4"/>
        <v>Cabo Verde|HCD Gender Index - Health and nutrition</v>
      </c>
      <c r="D175" t="s">
        <v>8</v>
      </c>
      <c r="E175" s="59" t="str">
        <f>IFERROR(INDEX(Sheet7!D:D, MATCH(B175,Sheet7!B:B, 0)), "Non trouvé")</f>
        <v>Scale 0-1</v>
      </c>
      <c r="F175" t="str">
        <f>IFERROR(INDEX(Sheet7!D:D, MATCH(C175,Sheet7!C:C, 0)), "Non trouvé")</f>
        <v>Scale 0-1</v>
      </c>
      <c r="G175">
        <v>1.1534436083263802</v>
      </c>
      <c r="H175" cm="1">
        <f t="array" ref="H175">IF(AND(B175&lt;&gt;"", I175&lt;&gt;""), 1 + SUMPRODUCT((B$2:B$237=B175) * (I$2:I$237&gt;I175) * (A$2:A$237&lt;&gt;"ECOWAS")), "")</f>
        <v>10</v>
      </c>
      <c r="I175">
        <v>1.1353024016607849</v>
      </c>
      <c r="N175" s="59"/>
      <c r="O175">
        <v>1.1534436083263802</v>
      </c>
      <c r="P175">
        <v>1.1353024016607849</v>
      </c>
      <c r="AD175" t="s">
        <v>19</v>
      </c>
      <c r="AE175" t="s">
        <v>32</v>
      </c>
      <c r="AF175">
        <v>10</v>
      </c>
      <c r="AG175" t="s">
        <v>77</v>
      </c>
      <c r="AH175" t="str">
        <f t="shared" si="5"/>
        <v>Gambia, The|HCD Index - Government Education exp.</v>
      </c>
      <c r="AI175">
        <v>10</v>
      </c>
      <c r="AJ175" t="s">
        <v>78</v>
      </c>
      <c r="AK175">
        <v>5.2170683362060953E-2</v>
      </c>
      <c r="AL175">
        <v>0.15</v>
      </c>
      <c r="AM175">
        <v>-4.3758382561880901E-2</v>
      </c>
      <c r="AO175">
        <v>0.10624161743811909</v>
      </c>
      <c r="AP175">
        <v>13</v>
      </c>
      <c r="AQ175">
        <v>8.2869959197279117E-2</v>
      </c>
      <c r="AR175">
        <v>0.13599784012763261</v>
      </c>
    </row>
    <row r="176" spans="1:44" x14ac:dyDescent="0.35">
      <c r="A176" t="s">
        <v>8</v>
      </c>
      <c r="B176" s="9" t="s">
        <v>100</v>
      </c>
      <c r="C176" t="str">
        <f t="shared" si="4"/>
        <v>Cabo Verde|HCD Gender Index - Education, skills and labor participation</v>
      </c>
      <c r="D176" t="s">
        <v>8</v>
      </c>
      <c r="E176" s="59" t="str">
        <f>IFERROR(INDEX(Sheet7!D:D, MATCH(B176,Sheet7!B:B, 0)), "Non trouvé")</f>
        <v>Scale 0-1</v>
      </c>
      <c r="F176" t="str">
        <f>IFERROR(INDEX(Sheet7!D:D, MATCH(C176,Sheet7!C:C, 0)), "Non trouvé")</f>
        <v>Scale 0-1</v>
      </c>
      <c r="G176">
        <v>0.95314799750444346</v>
      </c>
      <c r="H176" cm="1">
        <f t="array" ref="H176">IF(AND(B176&lt;&gt;"", I176&lt;&gt;""), 1 + SUMPRODUCT((B$2:B$237=B176) * (I$2:I$237&gt;I176) * (A$2:A$237&lt;&gt;"ECOWAS")), "")</f>
        <v>2</v>
      </c>
      <c r="I176">
        <v>0.98121446718921401</v>
      </c>
      <c r="N176" s="59"/>
      <c r="O176">
        <v>0.95314799750444346</v>
      </c>
      <c r="P176">
        <v>0.98121446718921401</v>
      </c>
      <c r="AD176" t="s">
        <v>20</v>
      </c>
      <c r="AE176" t="s">
        <v>32</v>
      </c>
      <c r="AF176">
        <v>10</v>
      </c>
      <c r="AG176" t="s">
        <v>77</v>
      </c>
      <c r="AH176" t="str">
        <f t="shared" si="5"/>
        <v>Togo|HCD Index - Government Education exp.</v>
      </c>
      <c r="AI176">
        <v>10</v>
      </c>
      <c r="AJ176" t="s">
        <v>78</v>
      </c>
      <c r="AK176">
        <v>0.31410919679132371</v>
      </c>
      <c r="AL176">
        <v>0.63</v>
      </c>
      <c r="AM176">
        <v>-0.30832468848466793</v>
      </c>
      <c r="AO176">
        <v>0.32167531151533207</v>
      </c>
      <c r="AP176">
        <v>7</v>
      </c>
      <c r="AQ176">
        <v>0.36105374059668888</v>
      </c>
      <c r="AR176">
        <v>0.44229553102224778</v>
      </c>
    </row>
    <row r="177" spans="1:44" x14ac:dyDescent="0.35">
      <c r="A177" t="s">
        <v>8</v>
      </c>
      <c r="B177" s="9" t="s">
        <v>101</v>
      </c>
      <c r="C177" t="str">
        <f t="shared" si="4"/>
        <v>Cabo Verde|HCD Gender Index - Entrepreneurship, financial inclusion and digital economy</v>
      </c>
      <c r="D177" t="s">
        <v>8</v>
      </c>
      <c r="E177" s="59" t="str">
        <f>IFERROR(INDEX(Sheet7!D:D, MATCH(B177,Sheet7!B:B, 0)), "Non trouvé")</f>
        <v>Scale 0-1</v>
      </c>
      <c r="F177" t="str">
        <f>IFERROR(INDEX(Sheet7!D:D, MATCH(C177,Sheet7!C:C, 0)), "Non trouvé")</f>
        <v>Scale 0-1</v>
      </c>
      <c r="G177">
        <v>0.89230769230769202</v>
      </c>
      <c r="H177" cm="1">
        <f t="array" ref="H177">IF(AND(B177&lt;&gt;"", I177&lt;&gt;""), 1 + SUMPRODUCT((B$2:B$237=B177) * (I$2:I$237&gt;I177) * (A$2:A$237&lt;&gt;"ECOWAS")), "")</f>
        <v>1</v>
      </c>
      <c r="I177">
        <v>0.96979332273449925</v>
      </c>
      <c r="N177" s="59"/>
      <c r="O177">
        <v>0.89230769230769202</v>
      </c>
      <c r="P177">
        <v>0.96979332273449925</v>
      </c>
      <c r="AD177" t="s">
        <v>21</v>
      </c>
      <c r="AE177" t="s">
        <v>32</v>
      </c>
      <c r="AF177">
        <v>10</v>
      </c>
      <c r="AG177" t="s">
        <v>77</v>
      </c>
      <c r="AH177" t="str">
        <f t="shared" si="5"/>
        <v>ECOWAS|HCD Index - Government Education exp.</v>
      </c>
      <c r="AI177">
        <v>10</v>
      </c>
      <c r="AJ177" t="s">
        <v>78</v>
      </c>
      <c r="AK177">
        <v>0.32253263747935251</v>
      </c>
      <c r="AL177">
        <v>0.4</v>
      </c>
      <c r="AM177">
        <v>-4.8972990655654136E-2</v>
      </c>
      <c r="AO177">
        <v>0.35102700934434589</v>
      </c>
      <c r="AQ177">
        <v>0.36490677808722888</v>
      </c>
      <c r="AR177">
        <v>0.45214547786035469</v>
      </c>
    </row>
    <row r="178" spans="1:44" x14ac:dyDescent="0.35">
      <c r="A178" t="s">
        <v>8</v>
      </c>
      <c r="B178" s="28" t="s">
        <v>98</v>
      </c>
      <c r="C178" t="str">
        <f t="shared" si="4"/>
        <v>Cabo Verde|HCD Gender Index - Integrated index</v>
      </c>
      <c r="D178" t="s">
        <v>8</v>
      </c>
      <c r="E178" s="59" t="str">
        <f>IFERROR(INDEX(Sheet7!D:D, MATCH(B178,Sheet7!B:B, 0)), "Non trouvé")</f>
        <v>Scale 0-1</v>
      </c>
      <c r="F178" t="str">
        <f>IFERROR(INDEX(Sheet7!D:D, MATCH(C178,Sheet7!C:C, 0)), "Non trouvé")</f>
        <v>Scale 0-1</v>
      </c>
      <c r="G178">
        <v>0.99963309937950517</v>
      </c>
      <c r="H178" cm="1">
        <f t="array" ref="H178">IF(AND(B178&lt;&gt;"", I178&lt;&gt;""), 1 + SUMPRODUCT((B$2:B$237=B178) * (I$2:I$237&gt;I178) * (A$2:A$237&lt;&gt;"ECOWAS")), "")</f>
        <v>1</v>
      </c>
      <c r="I178">
        <v>1.0287700638614994</v>
      </c>
      <c r="N178" s="59"/>
      <c r="O178">
        <v>0.99963309937950517</v>
      </c>
      <c r="P178">
        <v>1.0287700638614994</v>
      </c>
      <c r="AD178" t="s">
        <v>6</v>
      </c>
      <c r="AE178" t="s">
        <v>33</v>
      </c>
      <c r="AF178">
        <v>11</v>
      </c>
      <c r="AG178" t="s">
        <v>79</v>
      </c>
      <c r="AH178" t="str">
        <f t="shared" si="5"/>
        <v>Benin|HCD Index - Ratio of teachers</v>
      </c>
      <c r="AI178">
        <v>11</v>
      </c>
      <c r="AJ178" t="s">
        <v>80</v>
      </c>
      <c r="AK178">
        <v>0</v>
      </c>
      <c r="AL178">
        <v>0.17</v>
      </c>
      <c r="AM178">
        <v>-6.3640077989198018E-2</v>
      </c>
      <c r="AO178">
        <v>0.10635992201080199</v>
      </c>
      <c r="AP178">
        <v>9</v>
      </c>
      <c r="AQ178">
        <v>2.3273231423968671E-2</v>
      </c>
      <c r="AR178">
        <v>9.1039534017630985E-2</v>
      </c>
    </row>
    <row r="179" spans="1:44" x14ac:dyDescent="0.35">
      <c r="A179" t="s">
        <v>9</v>
      </c>
      <c r="B179" s="5" t="s">
        <v>99</v>
      </c>
      <c r="C179" t="str">
        <f t="shared" si="4"/>
        <v>Cote d'Ivoire|HCD Gender Index - Health and nutrition</v>
      </c>
      <c r="D179" t="s">
        <v>9</v>
      </c>
      <c r="E179" s="59" t="str">
        <f>IFERROR(INDEX(Sheet7!D:D, MATCH(B179,Sheet7!B:B, 0)), "Non trouvé")</f>
        <v>Scale 0-1</v>
      </c>
      <c r="F179" t="str">
        <f>IFERROR(INDEX(Sheet7!D:D, MATCH(C179,Sheet7!C:C, 0)), "Non trouvé")</f>
        <v>Scale 0-1</v>
      </c>
      <c r="G179">
        <v>1.1354977634754599</v>
      </c>
      <c r="H179" cm="1">
        <f t="array" ref="H179">IF(AND(B179&lt;&gt;"", I179&lt;&gt;""), 1 + SUMPRODUCT((B$2:B$237=B179) * (I$2:I$237&gt;I179) * (A$2:A$237&lt;&gt;"ECOWAS")), "")</f>
        <v>12</v>
      </c>
      <c r="I179">
        <v>1.1187903636137901</v>
      </c>
      <c r="N179" s="59"/>
      <c r="O179">
        <v>1.1354977634754599</v>
      </c>
      <c r="P179">
        <v>1.1187903636137901</v>
      </c>
      <c r="AD179" t="s">
        <v>7</v>
      </c>
      <c r="AE179" t="s">
        <v>33</v>
      </c>
      <c r="AF179">
        <v>11</v>
      </c>
      <c r="AG179" t="s">
        <v>79</v>
      </c>
      <c r="AH179" t="str">
        <f t="shared" si="5"/>
        <v>Burkina Faso|HCD Index - Ratio of teachers</v>
      </c>
      <c r="AI179">
        <v>11</v>
      </c>
      <c r="AJ179" t="s">
        <v>80</v>
      </c>
      <c r="AK179">
        <v>0.29001794410352311</v>
      </c>
      <c r="AL179">
        <v>0.4</v>
      </c>
      <c r="AM179">
        <v>2.0856817878447675E-2</v>
      </c>
      <c r="AO179">
        <v>0.4208568178784477</v>
      </c>
      <c r="AP179">
        <v>3</v>
      </c>
      <c r="AQ179">
        <v>0.31524319817005908</v>
      </c>
      <c r="AR179">
        <v>0.36420874278584159</v>
      </c>
    </row>
    <row r="180" spans="1:44" x14ac:dyDescent="0.35">
      <c r="A180" t="s">
        <v>9</v>
      </c>
      <c r="B180" s="9" t="s">
        <v>100</v>
      </c>
      <c r="C180" t="str">
        <f t="shared" si="4"/>
        <v>Cote d'Ivoire|HCD Gender Index - Education, skills and labor participation</v>
      </c>
      <c r="D180" t="s">
        <v>9</v>
      </c>
      <c r="E180" s="59" t="str">
        <f>IFERROR(INDEX(Sheet7!D:D, MATCH(B180,Sheet7!B:B, 0)), "Non trouvé")</f>
        <v>Scale 0-1</v>
      </c>
      <c r="F180" t="str">
        <f>IFERROR(INDEX(Sheet7!D:D, MATCH(C180,Sheet7!C:C, 0)), "Non trouvé")</f>
        <v>Scale 0-1</v>
      </c>
      <c r="G180">
        <v>0.65633467022093461</v>
      </c>
      <c r="H180" cm="1">
        <f t="array" ref="H180">IF(AND(B180&lt;&gt;"", I180&lt;&gt;""), 1 + SUMPRODUCT((B$2:B$237=B180) * (I$2:I$237&gt;I180) * (A$2:A$237&lt;&gt;"ECOWAS")), "")</f>
        <v>10</v>
      </c>
      <c r="I180">
        <v>0.7173691995304271</v>
      </c>
      <c r="N180" s="59"/>
      <c r="O180">
        <v>0.65633467022093461</v>
      </c>
      <c r="P180">
        <v>0.7173691995304271</v>
      </c>
      <c r="AD180" t="s">
        <v>8</v>
      </c>
      <c r="AE180" t="s">
        <v>33</v>
      </c>
      <c r="AF180">
        <v>11</v>
      </c>
      <c r="AG180" t="s">
        <v>79</v>
      </c>
      <c r="AH180" t="str">
        <f t="shared" si="5"/>
        <v>Cabo Verde|HCD Index - Ratio of teachers</v>
      </c>
      <c r="AI180">
        <v>11</v>
      </c>
      <c r="AJ180" t="s">
        <v>80</v>
      </c>
      <c r="AK180">
        <v>0.96502401132357929</v>
      </c>
      <c r="AL180">
        <v>0.99</v>
      </c>
      <c r="AM180">
        <v>-2.3771214981328948E-2</v>
      </c>
      <c r="AO180">
        <v>0.96622878501867104</v>
      </c>
      <c r="AP180">
        <v>1</v>
      </c>
      <c r="AQ180">
        <v>0.97396522886749604</v>
      </c>
      <c r="AR180">
        <v>1</v>
      </c>
    </row>
    <row r="181" spans="1:44" x14ac:dyDescent="0.35">
      <c r="A181" t="s">
        <v>9</v>
      </c>
      <c r="B181" s="9" t="s">
        <v>101</v>
      </c>
      <c r="C181" t="str">
        <f t="shared" si="4"/>
        <v>Cote d'Ivoire|HCD Gender Index - Entrepreneurship, financial inclusion and digital economy</v>
      </c>
      <c r="D181" t="s">
        <v>9</v>
      </c>
      <c r="E181" s="59" t="str">
        <f>IFERROR(INDEX(Sheet7!D:D, MATCH(B181,Sheet7!B:B, 0)), "Non trouvé")</f>
        <v>Scale 0-1</v>
      </c>
      <c r="F181" t="str">
        <f>IFERROR(INDEX(Sheet7!D:D, MATCH(C181,Sheet7!C:C, 0)), "Non trouvé")</f>
        <v>Scale 0-1</v>
      </c>
      <c r="G181">
        <v>0.4528348637461363</v>
      </c>
      <c r="H181" cm="1">
        <f t="array" ref="H181">IF(AND(B181&lt;&gt;"", I181&lt;&gt;""), 1 + SUMPRODUCT((B$2:B$237=B181) * (I$2:I$237&gt;I181) * (A$2:A$237&lt;&gt;"ECOWAS")), "")</f>
        <v>13</v>
      </c>
      <c r="I181">
        <v>0.46325035518299201</v>
      </c>
      <c r="N181" s="59"/>
      <c r="O181">
        <v>0.4528348637461363</v>
      </c>
      <c r="P181">
        <v>0.46325035518299201</v>
      </c>
      <c r="AD181" t="s">
        <v>9</v>
      </c>
      <c r="AE181" t="s">
        <v>33</v>
      </c>
      <c r="AF181">
        <v>11</v>
      </c>
      <c r="AG181" t="s">
        <v>79</v>
      </c>
      <c r="AH181" t="str">
        <f t="shared" si="5"/>
        <v>Cote d'Ivoire|HCD Index - Ratio of teachers</v>
      </c>
      <c r="AI181">
        <v>11</v>
      </c>
      <c r="AJ181" t="s">
        <v>80</v>
      </c>
      <c r="AK181">
        <v>0.38953945912521748</v>
      </c>
      <c r="AL181">
        <v>0.42</v>
      </c>
      <c r="AM181">
        <v>-3.0677338197806769E-2</v>
      </c>
      <c r="AO181">
        <v>0.38932266180219322</v>
      </c>
      <c r="AP181">
        <v>5</v>
      </c>
      <c r="AQ181">
        <v>0.41279888789150709</v>
      </c>
      <c r="AR181">
        <v>0.45794850636469681</v>
      </c>
    </row>
    <row r="182" spans="1:44" x14ac:dyDescent="0.35">
      <c r="A182" t="s">
        <v>9</v>
      </c>
      <c r="B182" s="28" t="s">
        <v>98</v>
      </c>
      <c r="C182" t="str">
        <f t="shared" si="4"/>
        <v>Cote d'Ivoire|HCD Gender Index - Integrated index</v>
      </c>
      <c r="D182" t="s">
        <v>9</v>
      </c>
      <c r="E182" s="59" t="str">
        <f>IFERROR(INDEX(Sheet7!D:D, MATCH(B182,Sheet7!B:B, 0)), "Non trouvé")</f>
        <v>Scale 0-1</v>
      </c>
      <c r="F182" t="str">
        <f>IFERROR(INDEX(Sheet7!D:D, MATCH(C182,Sheet7!C:C, 0)), "Non trouvé")</f>
        <v>Scale 0-1</v>
      </c>
      <c r="G182">
        <v>0.74822243248084364</v>
      </c>
      <c r="H182" cm="1">
        <f t="array" ref="H182">IF(AND(B182&lt;&gt;"", I182&lt;&gt;""), 1 + SUMPRODUCT((B$2:B$237=B182) * (I$2:I$237&gt;I182) * (A$2:A$237&lt;&gt;"ECOWAS")), "")</f>
        <v>13</v>
      </c>
      <c r="I182">
        <v>0.76646997277573636</v>
      </c>
      <c r="N182" s="59"/>
      <c r="O182">
        <v>0.74822243248084364</v>
      </c>
      <c r="P182">
        <v>0.76646997277573636</v>
      </c>
      <c r="AD182" t="s">
        <v>10</v>
      </c>
      <c r="AE182" t="s">
        <v>33</v>
      </c>
      <c r="AF182">
        <v>11</v>
      </c>
      <c r="AG182" t="s">
        <v>79</v>
      </c>
      <c r="AH182" t="str">
        <f t="shared" si="5"/>
        <v>Ghana|HCD Index - Ratio of teachers</v>
      </c>
      <c r="AI182">
        <v>11</v>
      </c>
      <c r="AJ182" t="s">
        <v>80</v>
      </c>
      <c r="AK182">
        <v>0.29723532407547582</v>
      </c>
      <c r="AL182">
        <v>0.53</v>
      </c>
      <c r="AM182">
        <v>-0.13898800840800751</v>
      </c>
      <c r="AO182">
        <v>0.39101199159199251</v>
      </c>
      <c r="AP182">
        <v>4</v>
      </c>
      <c r="AQ182">
        <v>0.31609417747329721</v>
      </c>
      <c r="AR182">
        <v>0.37100682551279912</v>
      </c>
    </row>
    <row r="183" spans="1:44" x14ac:dyDescent="0.35">
      <c r="A183" t="s">
        <v>19</v>
      </c>
      <c r="B183" s="5" t="s">
        <v>99</v>
      </c>
      <c r="C183" t="str">
        <f t="shared" si="4"/>
        <v>Gambia, The|HCD Gender Index - Health and nutrition</v>
      </c>
      <c r="D183" t="s">
        <v>19</v>
      </c>
      <c r="E183" s="59" t="str">
        <f>IFERROR(INDEX(Sheet7!D:D, MATCH(B183,Sheet7!B:B, 0)), "Non trouvé")</f>
        <v>Scale 0-1</v>
      </c>
      <c r="F183" t="str">
        <f>IFERROR(INDEX(Sheet7!D:D, MATCH(C183,Sheet7!C:C, 0)), "Non trouvé")</f>
        <v>Non trouvé</v>
      </c>
      <c r="G183">
        <v>1.1369503065945932</v>
      </c>
      <c r="H183" cm="1">
        <f t="array" ref="H183">IF(AND(B183&lt;&gt;"", I183&lt;&gt;""), 1 + SUMPRODUCT((B$2:B$237=B183) * (I$2:I$237&gt;I183) * (A$2:A$237&lt;&gt;"ECOWAS")), "")</f>
        <v>11</v>
      </c>
      <c r="I183">
        <v>1.1328900217644371</v>
      </c>
      <c r="N183" s="59"/>
      <c r="O183">
        <v>1.1369503065945932</v>
      </c>
      <c r="P183">
        <v>1.1328900217644371</v>
      </c>
      <c r="AD183" t="s">
        <v>11</v>
      </c>
      <c r="AE183" t="s">
        <v>33</v>
      </c>
      <c r="AF183">
        <v>11</v>
      </c>
      <c r="AG183" t="s">
        <v>79</v>
      </c>
      <c r="AH183" t="str">
        <f t="shared" si="5"/>
        <v>Guinea|HCD Index - Ratio of teachers</v>
      </c>
      <c r="AI183">
        <v>11</v>
      </c>
      <c r="AJ183" t="s">
        <v>80</v>
      </c>
      <c r="AL183">
        <v>0</v>
      </c>
      <c r="AM183">
        <v>0</v>
      </c>
      <c r="AO183">
        <v>0</v>
      </c>
      <c r="AP183">
        <v>10</v>
      </c>
      <c r="AR183">
        <v>0.44084722039107382</v>
      </c>
    </row>
    <row r="184" spans="1:44" x14ac:dyDescent="0.35">
      <c r="A184" t="s">
        <v>19</v>
      </c>
      <c r="B184" s="9" t="s">
        <v>100</v>
      </c>
      <c r="C184" t="str">
        <f t="shared" si="4"/>
        <v>Gambia, The|HCD Gender Index - Education, skills and labor participation</v>
      </c>
      <c r="D184" t="s">
        <v>19</v>
      </c>
      <c r="E184" s="59" t="str">
        <f>IFERROR(INDEX(Sheet7!D:D, MATCH(B184,Sheet7!B:B, 0)), "Non trouvé")</f>
        <v>Scale 0-1</v>
      </c>
      <c r="F184" t="str">
        <f>IFERROR(INDEX(Sheet7!D:D, MATCH(C184,Sheet7!C:C, 0)), "Non trouvé")</f>
        <v>Non trouvé</v>
      </c>
      <c r="G184">
        <v>1.0389478324547861</v>
      </c>
      <c r="H184" cm="1">
        <f t="array" ref="H184">IF(AND(B184&lt;&gt;"", I184&lt;&gt;""), 1 + SUMPRODUCT((B$2:B$237=B184) * (I$2:I$237&gt;I184) * (A$2:A$237&lt;&gt;"ECOWAS")), "")</f>
        <v>1</v>
      </c>
      <c r="I184">
        <v>1.0093102701031371</v>
      </c>
      <c r="N184" s="59"/>
      <c r="O184">
        <v>1.0389478324547861</v>
      </c>
      <c r="P184">
        <v>1.0093102701031371</v>
      </c>
      <c r="AD184" t="s">
        <v>12</v>
      </c>
      <c r="AE184" t="s">
        <v>33</v>
      </c>
      <c r="AF184">
        <v>11</v>
      </c>
      <c r="AG184" t="s">
        <v>79</v>
      </c>
      <c r="AH184" t="str">
        <f t="shared" si="5"/>
        <v>Guinea-Bissau|HCD Index - Ratio of teachers</v>
      </c>
      <c r="AI184">
        <v>11</v>
      </c>
      <c r="AJ184" t="s">
        <v>80</v>
      </c>
      <c r="AM184">
        <v>0</v>
      </c>
      <c r="AP184" t="s">
        <v>148</v>
      </c>
      <c r="AR184">
        <v>0.44084722039107382</v>
      </c>
    </row>
    <row r="185" spans="1:44" x14ac:dyDescent="0.35">
      <c r="A185" t="s">
        <v>19</v>
      </c>
      <c r="B185" s="9" t="s">
        <v>101</v>
      </c>
      <c r="C185" t="str">
        <f t="shared" si="4"/>
        <v>Gambia, The|HCD Gender Index - Entrepreneurship, financial inclusion and digital economy</v>
      </c>
      <c r="D185" t="s">
        <v>19</v>
      </c>
      <c r="E185" s="59" t="str">
        <f>IFERROR(INDEX(Sheet7!D:D, MATCH(B185,Sheet7!B:B, 0)), "Non trouvé")</f>
        <v>Scale 0-1</v>
      </c>
      <c r="F185" t="str">
        <f>IFERROR(INDEX(Sheet7!D:D, MATCH(C185,Sheet7!C:C, 0)), "Non trouvé")</f>
        <v>Non trouvé</v>
      </c>
      <c r="G185">
        <v>0.84615384615384615</v>
      </c>
      <c r="H185" cm="1">
        <f t="array" ref="H185">IF(AND(B185&lt;&gt;"", I185&lt;&gt;""), 1 + SUMPRODUCT((B$2:B$237=B185) * (I$2:I$237&gt;I185) * (A$2:A$237&lt;&gt;"ECOWAS")), "")</f>
        <v>3</v>
      </c>
      <c r="I185">
        <v>0.64660981496186709</v>
      </c>
      <c r="N185" s="59"/>
      <c r="O185">
        <v>0.84615384615384615</v>
      </c>
      <c r="P185">
        <v>0.64660981496186709</v>
      </c>
      <c r="AD185" t="s">
        <v>13</v>
      </c>
      <c r="AE185" t="s">
        <v>33</v>
      </c>
      <c r="AF185">
        <v>11</v>
      </c>
      <c r="AG185" t="s">
        <v>79</v>
      </c>
      <c r="AH185" t="str">
        <f t="shared" si="5"/>
        <v>Liberia|HCD Index - Ratio of teachers</v>
      </c>
      <c r="AI185">
        <v>11</v>
      </c>
      <c r="AJ185" t="s">
        <v>80</v>
      </c>
      <c r="AL185">
        <v>0.67</v>
      </c>
      <c r="AM185">
        <v>-0.67</v>
      </c>
      <c r="AP185" t="s">
        <v>148</v>
      </c>
      <c r="AR185">
        <v>0.44084722039107382</v>
      </c>
    </row>
    <row r="186" spans="1:44" x14ac:dyDescent="0.35">
      <c r="A186" t="s">
        <v>19</v>
      </c>
      <c r="B186" s="28" t="s">
        <v>98</v>
      </c>
      <c r="C186" t="str">
        <f t="shared" si="4"/>
        <v>Gambia, The|HCD Gender Index - Integrated index</v>
      </c>
      <c r="D186" t="s">
        <v>19</v>
      </c>
      <c r="E186" s="59" t="str">
        <f>IFERROR(INDEX(Sheet7!D:D, MATCH(B186,Sheet7!B:B, 0)), "Non trouvé")</f>
        <v>Scale 0-1</v>
      </c>
      <c r="F186" t="str">
        <f>IFERROR(INDEX(Sheet7!D:D, MATCH(C186,Sheet7!C:C, 0)), "Non trouvé")</f>
        <v>Non trouvé</v>
      </c>
      <c r="G186">
        <v>1.0073506617344086</v>
      </c>
      <c r="H186" cm="1">
        <f t="array" ref="H186">IF(AND(B186&lt;&gt;"", I186&lt;&gt;""), 1 + SUMPRODUCT((B$2:B$237=B186) * (I$2:I$237&gt;I186) * (A$2:A$237&lt;&gt;"ECOWAS")), "")</f>
        <v>3</v>
      </c>
      <c r="I186">
        <v>0.92960336894314721</v>
      </c>
      <c r="N186" s="59"/>
      <c r="O186">
        <v>1.0073506617344086</v>
      </c>
      <c r="P186">
        <v>0.92960336894314721</v>
      </c>
      <c r="AD186" t="s">
        <v>14</v>
      </c>
      <c r="AE186" t="s">
        <v>33</v>
      </c>
      <c r="AF186">
        <v>11</v>
      </c>
      <c r="AG186" t="s">
        <v>79</v>
      </c>
      <c r="AH186" t="str">
        <f t="shared" si="5"/>
        <v>Mali|HCD Index - Ratio of teachers</v>
      </c>
      <c r="AI186">
        <v>11</v>
      </c>
      <c r="AJ186" t="s">
        <v>80</v>
      </c>
      <c r="AM186">
        <v>0</v>
      </c>
      <c r="AP186" t="s">
        <v>148</v>
      </c>
      <c r="AR186">
        <v>0.44084722039107382</v>
      </c>
    </row>
    <row r="187" spans="1:44" x14ac:dyDescent="0.35">
      <c r="A187" t="s">
        <v>10</v>
      </c>
      <c r="B187" s="5" t="s">
        <v>99</v>
      </c>
      <c r="C187" t="str">
        <f t="shared" si="4"/>
        <v>Ghana|HCD Gender Index - Health and nutrition</v>
      </c>
      <c r="D187" t="s">
        <v>10</v>
      </c>
      <c r="E187" s="59" t="str">
        <f>IFERROR(INDEX(Sheet7!D:D, MATCH(B187,Sheet7!B:B, 0)), "Non trouvé")</f>
        <v>Scale 0-1</v>
      </c>
      <c r="F187" t="str">
        <f>IFERROR(INDEX(Sheet7!D:D, MATCH(C187,Sheet7!C:C, 0)), "Non trouvé")</f>
        <v>Scale 0-1</v>
      </c>
      <c r="G187">
        <v>1.13235168516137</v>
      </c>
      <c r="H187" cm="1">
        <f t="array" ref="H187">IF(AND(B187&lt;&gt;"", I187&lt;&gt;""), 1 + SUMPRODUCT((B$2:B$237=B187) * (I$2:I$237&gt;I187) * (A$2:A$237&lt;&gt;"ECOWAS")), "")</f>
        <v>5</v>
      </c>
      <c r="I187">
        <v>1.151343175372689</v>
      </c>
      <c r="N187" s="59"/>
      <c r="O187">
        <v>1.13235168516137</v>
      </c>
      <c r="P187">
        <v>1.151343175372689</v>
      </c>
      <c r="AD187" t="s">
        <v>15</v>
      </c>
      <c r="AE187" t="s">
        <v>33</v>
      </c>
      <c r="AF187">
        <v>11</v>
      </c>
      <c r="AG187" t="s">
        <v>79</v>
      </c>
      <c r="AH187" t="str">
        <f t="shared" si="5"/>
        <v>Niger|HCD Index - Ratio of teachers</v>
      </c>
      <c r="AI187">
        <v>11</v>
      </c>
      <c r="AJ187" t="s">
        <v>80</v>
      </c>
      <c r="AM187">
        <v>0.32343880000001851</v>
      </c>
      <c r="AO187">
        <v>0.32343880000001851</v>
      </c>
      <c r="AP187">
        <v>6</v>
      </c>
      <c r="AR187">
        <v>0.44084722039107382</v>
      </c>
    </row>
    <row r="188" spans="1:44" x14ac:dyDescent="0.35">
      <c r="A188" t="s">
        <v>10</v>
      </c>
      <c r="B188" s="9" t="s">
        <v>100</v>
      </c>
      <c r="C188" t="str">
        <f t="shared" si="4"/>
        <v>Ghana|HCD Gender Index - Education, skills and labor participation</v>
      </c>
      <c r="D188" t="s">
        <v>10</v>
      </c>
      <c r="E188" s="59" t="str">
        <f>IFERROR(INDEX(Sheet7!D:D, MATCH(B188,Sheet7!B:B, 0)), "Non trouvé")</f>
        <v>Scale 0-1</v>
      </c>
      <c r="F188" t="str">
        <f>IFERROR(INDEX(Sheet7!D:D, MATCH(C188,Sheet7!C:C, 0)), "Non trouvé")</f>
        <v>Scale 0-1</v>
      </c>
      <c r="G188">
        <v>1.3243300008880812</v>
      </c>
      <c r="H188" cm="1">
        <f t="array" ref="H188">IF(AND(B188&lt;&gt;"", I188&lt;&gt;""), 1 + SUMPRODUCT((B$2:B$237=B188) * (I$2:I$237&gt;I188) * (A$2:A$237&lt;&gt;"ECOWAS")), "")</f>
        <v>3</v>
      </c>
      <c r="I188">
        <v>0.93447152722443527</v>
      </c>
      <c r="N188" s="59"/>
      <c r="O188">
        <v>1.3243300008880812</v>
      </c>
      <c r="P188">
        <v>0.93447152722443527</v>
      </c>
      <c r="AD188" t="s">
        <v>16</v>
      </c>
      <c r="AE188" t="s">
        <v>33</v>
      </c>
      <c r="AF188">
        <v>11</v>
      </c>
      <c r="AG188" t="s">
        <v>79</v>
      </c>
      <c r="AH188" t="str">
        <f t="shared" si="5"/>
        <v>Nigeria|HCD Index - Ratio of teachers</v>
      </c>
      <c r="AI188">
        <v>11</v>
      </c>
      <c r="AJ188" t="s">
        <v>80</v>
      </c>
      <c r="AK188">
        <v>0.1846834452751292</v>
      </c>
      <c r="AL188">
        <v>0.18</v>
      </c>
      <c r="AM188">
        <v>-0.18</v>
      </c>
      <c r="AP188" t="s">
        <v>148</v>
      </c>
      <c r="AQ188">
        <v>0.1915610770844729</v>
      </c>
      <c r="AR188">
        <v>0.26499370355820923</v>
      </c>
    </row>
    <row r="189" spans="1:44" x14ac:dyDescent="0.35">
      <c r="A189" t="s">
        <v>10</v>
      </c>
      <c r="B189" s="9" t="s">
        <v>101</v>
      </c>
      <c r="C189" t="str">
        <f t="shared" si="4"/>
        <v>Ghana|HCD Gender Index - Entrepreneurship, financial inclusion and digital economy</v>
      </c>
      <c r="D189" t="s">
        <v>10</v>
      </c>
      <c r="E189" s="59" t="str">
        <f>IFERROR(INDEX(Sheet7!D:D, MATCH(B189,Sheet7!B:B, 0)), "Non trouvé")</f>
        <v>Scale 0-1</v>
      </c>
      <c r="F189" t="str">
        <f>IFERROR(INDEX(Sheet7!D:D, MATCH(C189,Sheet7!C:C, 0)), "Non trouvé")</f>
        <v>Scale 0-1</v>
      </c>
      <c r="G189">
        <v>0.5634274972388339</v>
      </c>
      <c r="H189" cm="1">
        <f t="array" ref="H189">IF(AND(B189&lt;&gt;"", I189&lt;&gt;""), 1 + SUMPRODUCT((B$2:B$237=B189) * (I$2:I$237&gt;I189) * (A$2:A$237&lt;&gt;"ECOWAS")), "")</f>
        <v>8</v>
      </c>
      <c r="I189">
        <v>0.50481306344599586</v>
      </c>
      <c r="N189" s="59"/>
      <c r="O189">
        <v>0.5634274972388339</v>
      </c>
      <c r="P189">
        <v>0.50481306344599586</v>
      </c>
      <c r="AD189" t="s">
        <v>17</v>
      </c>
      <c r="AE189" t="s">
        <v>33</v>
      </c>
      <c r="AF189">
        <v>11</v>
      </c>
      <c r="AG189" t="s">
        <v>79</v>
      </c>
      <c r="AH189" t="str">
        <f t="shared" si="5"/>
        <v>Senegal|HCD Index - Ratio of teachers</v>
      </c>
      <c r="AI189">
        <v>11</v>
      </c>
      <c r="AJ189" t="s">
        <v>80</v>
      </c>
      <c r="AL189">
        <v>0.28999999999999998</v>
      </c>
      <c r="AM189">
        <v>1.7108612031958237E-2</v>
      </c>
      <c r="AO189">
        <v>0.30710861203195822</v>
      </c>
      <c r="AP189">
        <v>7</v>
      </c>
      <c r="AR189">
        <v>0.44084722039107382</v>
      </c>
    </row>
    <row r="190" spans="1:44" x14ac:dyDescent="0.35">
      <c r="A190" t="s">
        <v>10</v>
      </c>
      <c r="B190" s="28" t="s">
        <v>98</v>
      </c>
      <c r="C190" t="str">
        <f t="shared" si="4"/>
        <v>Ghana|HCD Gender Index - Integrated index</v>
      </c>
      <c r="D190" t="s">
        <v>10</v>
      </c>
      <c r="E190" s="59" t="str">
        <f>IFERROR(INDEX(Sheet7!D:D, MATCH(B190,Sheet7!B:B, 0)), "Non trouvé")</f>
        <v>Scale 0-1</v>
      </c>
      <c r="F190" t="str">
        <f>IFERROR(INDEX(Sheet7!D:D, MATCH(C190,Sheet7!C:C, 0)), "Non trouvé")</f>
        <v>Scale 0-1</v>
      </c>
      <c r="G190">
        <v>1.006703061096095</v>
      </c>
      <c r="H190" cm="1">
        <f t="array" ref="H190">IF(AND(B190&lt;&gt;"", I190&lt;&gt;""), 1 + SUMPRODUCT((B$2:B$237=B190) * (I$2:I$237&gt;I190) * (A$2:A$237&lt;&gt;"ECOWAS")), "")</f>
        <v>4</v>
      </c>
      <c r="I190">
        <v>0.86354258868104017</v>
      </c>
      <c r="N190" s="59"/>
      <c r="O190">
        <v>1.006703061096095</v>
      </c>
      <c r="P190">
        <v>0.86354258868104017</v>
      </c>
      <c r="AD190" t="s">
        <v>18</v>
      </c>
      <c r="AE190" t="s">
        <v>33</v>
      </c>
      <c r="AF190">
        <v>11</v>
      </c>
      <c r="AG190" t="s">
        <v>79</v>
      </c>
      <c r="AH190" t="str">
        <f t="shared" si="5"/>
        <v>Sierra Leone|HCD Index - Ratio of teachers</v>
      </c>
      <c r="AI190">
        <v>11</v>
      </c>
      <c r="AJ190" t="s">
        <v>80</v>
      </c>
      <c r="AK190">
        <v>0.29498682612525301</v>
      </c>
      <c r="AL190">
        <v>0</v>
      </c>
      <c r="AM190">
        <v>0</v>
      </c>
      <c r="AO190">
        <v>0</v>
      </c>
      <c r="AP190">
        <v>10</v>
      </c>
      <c r="AQ190">
        <v>0.31387907299666012</v>
      </c>
      <c r="AR190">
        <v>0.36888895515868031</v>
      </c>
    </row>
    <row r="191" spans="1:44" x14ac:dyDescent="0.35">
      <c r="A191" t="s">
        <v>11</v>
      </c>
      <c r="B191" s="5" t="s">
        <v>99</v>
      </c>
      <c r="C191" t="str">
        <f t="shared" si="4"/>
        <v>Guinea|HCD Gender Index - Health and nutrition</v>
      </c>
      <c r="D191" t="s">
        <v>11</v>
      </c>
      <c r="E191" s="59" t="str">
        <f>IFERROR(INDEX(Sheet7!D:D, MATCH(B191,Sheet7!B:B, 0)), "Non trouvé")</f>
        <v>Scale 0-1</v>
      </c>
      <c r="F191" t="str">
        <f>IFERROR(INDEX(Sheet7!D:D, MATCH(C191,Sheet7!C:C, 0)), "Non trouvé")</f>
        <v>Scale 0-1</v>
      </c>
      <c r="G191">
        <v>1.1387200123923333</v>
      </c>
      <c r="H191" cm="1">
        <f t="array" ref="H191">IF(AND(B191&lt;&gt;"", I191&lt;&gt;""), 1 + SUMPRODUCT((B$2:B$237=B191) * (I$2:I$237&gt;I191) * (A$2:A$237&lt;&gt;"ECOWAS")), "")</f>
        <v>3</v>
      </c>
      <c r="I191">
        <v>1.1568680306550119</v>
      </c>
      <c r="N191" s="59"/>
      <c r="O191">
        <v>1.1387200123923333</v>
      </c>
      <c r="P191">
        <v>1.1568680306550119</v>
      </c>
      <c r="AD191" t="s">
        <v>19</v>
      </c>
      <c r="AE191" t="s">
        <v>33</v>
      </c>
      <c r="AF191">
        <v>11</v>
      </c>
      <c r="AG191" t="s">
        <v>79</v>
      </c>
      <c r="AH191" t="str">
        <f t="shared" si="5"/>
        <v>Gambia, The|HCD Index - Ratio of teachers</v>
      </c>
      <c r="AI191">
        <v>11</v>
      </c>
      <c r="AJ191" t="s">
        <v>80</v>
      </c>
      <c r="AK191">
        <v>0.5495800876466137</v>
      </c>
      <c r="AL191">
        <v>0.4</v>
      </c>
      <c r="AM191">
        <v>0.10250775771874954</v>
      </c>
      <c r="AO191">
        <v>0.50250775771874956</v>
      </c>
      <c r="AP191">
        <v>2</v>
      </c>
      <c r="AQ191">
        <v>0.56469125330648984</v>
      </c>
      <c r="AR191">
        <v>0.60869149573073256</v>
      </c>
    </row>
    <row r="192" spans="1:44" x14ac:dyDescent="0.35">
      <c r="A192" t="s">
        <v>11</v>
      </c>
      <c r="B192" s="9" t="s">
        <v>100</v>
      </c>
      <c r="C192" t="str">
        <f t="shared" si="4"/>
        <v>Guinea|HCD Gender Index - Education, skills and labor participation</v>
      </c>
      <c r="D192" t="s">
        <v>11</v>
      </c>
      <c r="E192" s="59" t="str">
        <f>IFERROR(INDEX(Sheet7!D:D, MATCH(B192,Sheet7!B:B, 0)), "Non trouvé")</f>
        <v>Scale 0-1</v>
      </c>
      <c r="F192" t="str">
        <f>IFERROR(INDEX(Sheet7!D:D, MATCH(C192,Sheet7!C:C, 0)), "Non trouvé")</f>
        <v>Scale 0-1</v>
      </c>
      <c r="G192">
        <v>0.62503501002729045</v>
      </c>
      <c r="H192" cm="1">
        <f t="array" ref="H192">IF(AND(B192&lt;&gt;"", I192&lt;&gt;""), 1 + SUMPRODUCT((B$2:B$237=B192) * (I$2:I$237&gt;I192) * (A$2:A$237&lt;&gt;"ECOWAS")), "")</f>
        <v>15</v>
      </c>
      <c r="I192">
        <v>0.63829283981750629</v>
      </c>
      <c r="N192" s="59"/>
      <c r="O192">
        <v>0.62503501002729045</v>
      </c>
      <c r="P192">
        <v>0.63829283981750629</v>
      </c>
      <c r="AD192" t="s">
        <v>20</v>
      </c>
      <c r="AE192" t="s">
        <v>33</v>
      </c>
      <c r="AF192">
        <v>11</v>
      </c>
      <c r="AG192" t="s">
        <v>79</v>
      </c>
      <c r="AH192" t="str">
        <f t="shared" si="5"/>
        <v>Togo|HCD Index - Ratio of teachers</v>
      </c>
      <c r="AI192">
        <v>11</v>
      </c>
      <c r="AJ192" t="s">
        <v>80</v>
      </c>
      <c r="AL192">
        <v>0.11</v>
      </c>
      <c r="AM192">
        <v>-5.4297337456589434E-4</v>
      </c>
      <c r="AO192">
        <v>0.10945702662543411</v>
      </c>
      <c r="AP192">
        <v>8</v>
      </c>
      <c r="AR192">
        <v>0.44084722039107382</v>
      </c>
    </row>
    <row r="193" spans="1:44" x14ac:dyDescent="0.35">
      <c r="A193" t="s">
        <v>11</v>
      </c>
      <c r="B193" s="9" t="s">
        <v>101</v>
      </c>
      <c r="C193" t="str">
        <f t="shared" si="4"/>
        <v>Guinea|HCD Gender Index - Entrepreneurship, financial inclusion and digital economy</v>
      </c>
      <c r="D193" t="s">
        <v>11</v>
      </c>
      <c r="E193" s="59" t="str">
        <f>IFERROR(INDEX(Sheet7!D:D, MATCH(B193,Sheet7!B:B, 0)), "Non trouvé")</f>
        <v>Scale 0-1</v>
      </c>
      <c r="F193" t="str">
        <f>IFERROR(INDEX(Sheet7!D:D, MATCH(C193,Sheet7!C:C, 0)), "Non trouvé")</f>
        <v>Scale 0-1</v>
      </c>
      <c r="G193">
        <v>0.59761044432529753</v>
      </c>
      <c r="H193" cm="1">
        <f t="array" ref="H193">IF(AND(B193&lt;&gt;"", I193&lt;&gt;""), 1 + SUMPRODUCT((B$2:B$237=B193) * (I$2:I$237&gt;I193) * (A$2:A$237&lt;&gt;"ECOWAS")), "")</f>
        <v>5</v>
      </c>
      <c r="I193">
        <v>0.53251572327044017</v>
      </c>
      <c r="N193" s="59"/>
      <c r="O193">
        <v>0.59761044432529753</v>
      </c>
      <c r="P193">
        <v>0.53251572327044017</v>
      </c>
      <c r="AD193" t="s">
        <v>21</v>
      </c>
      <c r="AE193" t="s">
        <v>33</v>
      </c>
      <c r="AF193">
        <v>11</v>
      </c>
      <c r="AG193" t="s">
        <v>79</v>
      </c>
      <c r="AH193" t="str">
        <f t="shared" si="5"/>
        <v>ECOWAS|HCD Index - Ratio of teachers</v>
      </c>
      <c r="AI193">
        <v>11</v>
      </c>
      <c r="AJ193" t="s">
        <v>80</v>
      </c>
      <c r="AK193">
        <v>0.37138338720934888</v>
      </c>
      <c r="AL193">
        <v>0.32</v>
      </c>
      <c r="AM193">
        <v>-3.3705684743029485E-4</v>
      </c>
      <c r="AO193">
        <v>0.31966294315256971</v>
      </c>
      <c r="AQ193">
        <v>0.38893826590174391</v>
      </c>
      <c r="AR193">
        <v>0.44084722039107382</v>
      </c>
    </row>
    <row r="194" spans="1:44" x14ac:dyDescent="0.35">
      <c r="A194" t="s">
        <v>11</v>
      </c>
      <c r="B194" s="28" t="s">
        <v>98</v>
      </c>
      <c r="C194" t="str">
        <f t="shared" si="4"/>
        <v>Guinea|HCD Gender Index - Integrated index</v>
      </c>
      <c r="D194" t="s">
        <v>11</v>
      </c>
      <c r="E194" s="59" t="str">
        <f>IFERROR(INDEX(Sheet7!D:D, MATCH(B194,Sheet7!B:B, 0)), "Non trouvé")</f>
        <v>Scale 0-1</v>
      </c>
      <c r="F194" t="str">
        <f>IFERROR(INDEX(Sheet7!D:D, MATCH(C194,Sheet7!C:C, 0)), "Non trouvé")</f>
        <v>Scale 0-1</v>
      </c>
      <c r="G194">
        <v>0.78712182224830707</v>
      </c>
      <c r="H194" cm="1">
        <f t="array" ref="H194">IF(AND(B194&lt;&gt;"", I194&lt;&gt;""), 1 + SUMPRODUCT((B$2:B$237=B194) * (I$2:I$237&gt;I194) * (A$2:A$237&lt;&gt;"ECOWAS")), "")</f>
        <v>12</v>
      </c>
      <c r="I194">
        <v>0.7758921979143194</v>
      </c>
      <c r="N194" s="59"/>
      <c r="O194">
        <v>0.78712182224830707</v>
      </c>
      <c r="P194">
        <v>0.7758921979143194</v>
      </c>
      <c r="AD194" t="s">
        <v>6</v>
      </c>
      <c r="AE194" t="s">
        <v>34</v>
      </c>
      <c r="AF194">
        <v>12</v>
      </c>
      <c r="AG194" t="s">
        <v>81</v>
      </c>
      <c r="AH194" t="str">
        <f t="shared" si="5"/>
        <v>Benin|HCD Index - Children out of school</v>
      </c>
      <c r="AI194">
        <v>12</v>
      </c>
      <c r="AJ194" t="s">
        <v>121</v>
      </c>
      <c r="AK194">
        <v>0.96835698168121476</v>
      </c>
      <c r="AL194">
        <v>0.85</v>
      </c>
      <c r="AM194">
        <v>4.0692457064426257E-2</v>
      </c>
      <c r="AO194">
        <v>0.89069245706442624</v>
      </c>
      <c r="AP194">
        <v>2</v>
      </c>
      <c r="AQ194">
        <v>0.97195512308126719</v>
      </c>
      <c r="AR194">
        <v>0.9774280037876647</v>
      </c>
    </row>
    <row r="195" spans="1:44" x14ac:dyDescent="0.35">
      <c r="A195" t="s">
        <v>12</v>
      </c>
      <c r="B195" s="5" t="s">
        <v>99</v>
      </c>
      <c r="C195" t="str">
        <f t="shared" ref="C195:C258" si="6">A195 &amp; "|" &amp; B195</f>
        <v>Guinea-Bissau|HCD Gender Index - Health and nutrition</v>
      </c>
      <c r="D195" t="s">
        <v>12</v>
      </c>
      <c r="E195" s="59" t="str">
        <f>IFERROR(INDEX(Sheet7!D:D, MATCH(B195,Sheet7!B:B, 0)), "Non trouvé")</f>
        <v>Scale 0-1</v>
      </c>
      <c r="F195" t="str">
        <f>IFERROR(INDEX(Sheet7!D:D, MATCH(C195,Sheet7!C:C, 0)), "Non trouvé")</f>
        <v>Non trouvé</v>
      </c>
      <c r="G195">
        <v>1.1233563273987099</v>
      </c>
      <c r="H195" cm="1">
        <f t="array" ref="H195">IF(AND(B195&lt;&gt;"", I195&lt;&gt;""), 1 + SUMPRODUCT((B$2:B$237=B195) * (I$2:I$237&gt;I195) * (A$2:A$237&lt;&gt;"ECOWAS")), "")</f>
        <v>7</v>
      </c>
      <c r="I195">
        <v>1.1399275129890414</v>
      </c>
      <c r="N195" s="59"/>
      <c r="O195">
        <v>1.1233563273987099</v>
      </c>
      <c r="P195">
        <v>1.1399275129890414</v>
      </c>
      <c r="AD195" t="s">
        <v>7</v>
      </c>
      <c r="AE195" t="s">
        <v>34</v>
      </c>
      <c r="AF195">
        <v>12</v>
      </c>
      <c r="AG195" t="s">
        <v>81</v>
      </c>
      <c r="AH195" t="str">
        <f t="shared" ref="AH195:AH258" si="7">AD195 &amp; "|" &amp; AG195</f>
        <v>Burkina Faso|HCD Index - Children out of school</v>
      </c>
      <c r="AI195">
        <v>12</v>
      </c>
      <c r="AJ195" t="s">
        <v>121</v>
      </c>
      <c r="AK195">
        <v>0.33341229494550489</v>
      </c>
      <c r="AL195">
        <v>0.28999999999999998</v>
      </c>
      <c r="AM195">
        <v>-0.24731632429842956</v>
      </c>
      <c r="AO195">
        <v>4.268367570157041E-2</v>
      </c>
      <c r="AP195">
        <v>10</v>
      </c>
      <c r="AQ195">
        <v>0.36130360387736871</v>
      </c>
      <c r="AR195">
        <v>0.40372711911974929</v>
      </c>
    </row>
    <row r="196" spans="1:44" x14ac:dyDescent="0.35">
      <c r="A196" t="s">
        <v>12</v>
      </c>
      <c r="B196" s="9" t="s">
        <v>100</v>
      </c>
      <c r="C196" t="str">
        <f t="shared" si="6"/>
        <v>Guinea-Bissau|HCD Gender Index - Education, skills and labor participation</v>
      </c>
      <c r="D196" t="s">
        <v>12</v>
      </c>
      <c r="E196" s="59" t="str">
        <f>IFERROR(INDEX(Sheet7!D:D, MATCH(B196,Sheet7!B:B, 0)), "Non trouvé")</f>
        <v>Scale 0-1</v>
      </c>
      <c r="F196" t="str">
        <f>IFERROR(INDEX(Sheet7!D:D, MATCH(C196,Sheet7!C:C, 0)), "Non trouvé")</f>
        <v>Non trouvé</v>
      </c>
      <c r="G196">
        <v>0.88598126102979702</v>
      </c>
      <c r="H196" cm="1">
        <f t="array" ref="H196">IF(AND(B196&lt;&gt;"", I196&lt;&gt;""), 1 + SUMPRODUCT((B$2:B$237=B196) * (I$2:I$237&gt;I196) * (A$2:A$237&lt;&gt;"ECOWAS")), "")</f>
        <v>9</v>
      </c>
      <c r="I196">
        <v>0.76945346765412537</v>
      </c>
      <c r="N196" s="59"/>
      <c r="O196">
        <v>0.88598126102979702</v>
      </c>
      <c r="P196">
        <v>0.76945346765412537</v>
      </c>
      <c r="AD196" t="s">
        <v>8</v>
      </c>
      <c r="AE196" t="s">
        <v>34</v>
      </c>
      <c r="AF196">
        <v>12</v>
      </c>
      <c r="AG196" t="s">
        <v>81</v>
      </c>
      <c r="AH196" t="str">
        <f t="shared" si="7"/>
        <v>Cabo Verde|HCD Index - Children out of school</v>
      </c>
      <c r="AI196">
        <v>12</v>
      </c>
      <c r="AJ196" t="s">
        <v>121</v>
      </c>
      <c r="AK196">
        <v>0.84065411617053565</v>
      </c>
      <c r="AL196">
        <v>0.82</v>
      </c>
      <c r="AM196">
        <v>-0.1022014967384407</v>
      </c>
      <c r="AO196">
        <v>0.71779850326155925</v>
      </c>
      <c r="AP196">
        <v>4</v>
      </c>
      <c r="AQ196">
        <v>0.84746776246871802</v>
      </c>
      <c r="AR196">
        <v>0.86204276087027709</v>
      </c>
    </row>
    <row r="197" spans="1:44" x14ac:dyDescent="0.35">
      <c r="A197" t="s">
        <v>12</v>
      </c>
      <c r="B197" s="9" t="s">
        <v>101</v>
      </c>
      <c r="C197" t="str">
        <f t="shared" si="6"/>
        <v>Guinea-Bissau|HCD Gender Index - Entrepreneurship, financial inclusion and digital economy</v>
      </c>
      <c r="D197" t="s">
        <v>12</v>
      </c>
      <c r="E197" s="59" t="str">
        <f>IFERROR(INDEX(Sheet7!D:D, MATCH(B197,Sheet7!B:B, 0)), "Non trouvé")</f>
        <v>Scale 0-1</v>
      </c>
      <c r="F197" t="str">
        <f>IFERROR(INDEX(Sheet7!D:D, MATCH(C197,Sheet7!C:C, 0)), "Non trouvé")</f>
        <v>Non trouvé</v>
      </c>
      <c r="H197" cm="1">
        <f t="array" ref="H197">IF(AND(B197&lt;&gt;"", I197&lt;&gt;""), 1 + SUMPRODUCT((B$2:B$237=B197) * (I$2:I$237&gt;I197) * (A$2:A$237&lt;&gt;"ECOWAS")), "")</f>
        <v>6</v>
      </c>
      <c r="I197">
        <v>0.53247310509700563</v>
      </c>
      <c r="N197" s="59"/>
      <c r="P197">
        <v>0.53247310509700563</v>
      </c>
      <c r="AD197" t="s">
        <v>9</v>
      </c>
      <c r="AE197" t="s">
        <v>34</v>
      </c>
      <c r="AF197">
        <v>12</v>
      </c>
      <c r="AG197" t="s">
        <v>81</v>
      </c>
      <c r="AH197" t="str">
        <f t="shared" si="7"/>
        <v>Cote d'Ivoire|HCD Index - Children out of school</v>
      </c>
      <c r="AI197">
        <v>12</v>
      </c>
      <c r="AJ197" t="s">
        <v>121</v>
      </c>
      <c r="AK197">
        <v>0.70644246629321794</v>
      </c>
      <c r="AL197">
        <v>0.95</v>
      </c>
      <c r="AM197">
        <v>-0.19734213001464407</v>
      </c>
      <c r="AO197">
        <v>0.75265786998535589</v>
      </c>
      <c r="AP197">
        <v>3</v>
      </c>
      <c r="AQ197">
        <v>0.72006153287660413</v>
      </c>
      <c r="AR197">
        <v>0.74077654055870024</v>
      </c>
    </row>
    <row r="198" spans="1:44" x14ac:dyDescent="0.35">
      <c r="A198" t="s">
        <v>12</v>
      </c>
      <c r="B198" s="28" t="s">
        <v>98</v>
      </c>
      <c r="C198" t="str">
        <f t="shared" si="6"/>
        <v>Guinea-Bissau|HCD Gender Index - Integrated index</v>
      </c>
      <c r="D198" t="s">
        <v>12</v>
      </c>
      <c r="E198" s="59" t="str">
        <f>IFERROR(INDEX(Sheet7!D:D, MATCH(B198,Sheet7!B:B, 0)), "Non trouvé")</f>
        <v>Scale 0-1</v>
      </c>
      <c r="F198" t="str">
        <f>IFERROR(INDEX(Sheet7!D:D, MATCH(C198,Sheet7!C:C, 0)), "Non trouvé")</f>
        <v>Non trouvé</v>
      </c>
      <c r="G198">
        <v>1.0046687942142536</v>
      </c>
      <c r="H198" cm="1">
        <f t="array" ref="H198">IF(AND(B198&lt;&gt;"", I198&lt;&gt;""), 1 + SUMPRODUCT((B$2:B$237=B198) * (I$2:I$237&gt;I198) * (A$2:A$237&lt;&gt;"ECOWAS")), "")</f>
        <v>8</v>
      </c>
      <c r="I198">
        <v>0.81395136191339079</v>
      </c>
      <c r="N198" s="59"/>
      <c r="O198">
        <v>1.0046687942142536</v>
      </c>
      <c r="P198">
        <v>0.81395136191339079</v>
      </c>
      <c r="AD198" t="s">
        <v>10</v>
      </c>
      <c r="AE198" t="s">
        <v>34</v>
      </c>
      <c r="AF198">
        <v>12</v>
      </c>
      <c r="AG198" t="s">
        <v>81</v>
      </c>
      <c r="AH198" t="str">
        <f t="shared" si="7"/>
        <v>Ghana|HCD Index - Children out of school</v>
      </c>
      <c r="AI198">
        <v>12</v>
      </c>
      <c r="AJ198" t="s">
        <v>121</v>
      </c>
      <c r="AK198">
        <v>0.99333858698645494</v>
      </c>
      <c r="AL198">
        <v>0.87</v>
      </c>
      <c r="AM198">
        <v>-0.4606033248611428</v>
      </c>
      <c r="AO198">
        <v>0.40939667513885719</v>
      </c>
      <c r="AP198">
        <v>6</v>
      </c>
      <c r="AQ198">
        <v>0.99546067152044848</v>
      </c>
      <c r="AR198">
        <v>1</v>
      </c>
    </row>
    <row r="199" spans="1:44" x14ac:dyDescent="0.35">
      <c r="A199" t="s">
        <v>13</v>
      </c>
      <c r="B199" s="5" t="s">
        <v>99</v>
      </c>
      <c r="C199" t="str">
        <f t="shared" si="6"/>
        <v>Liberia|HCD Gender Index - Health and nutrition</v>
      </c>
      <c r="D199" t="s">
        <v>13</v>
      </c>
      <c r="E199" s="59" t="str">
        <f>IFERROR(INDEX(Sheet7!D:D, MATCH(B199,Sheet7!B:B, 0)), "Non trouvé")</f>
        <v>Scale 0-1</v>
      </c>
      <c r="F199" t="str">
        <f>IFERROR(INDEX(Sheet7!D:D, MATCH(C199,Sheet7!C:C, 0)), "Non trouvé")</f>
        <v>Scale 0-1</v>
      </c>
      <c r="G199">
        <v>1.105397454946385</v>
      </c>
      <c r="H199" cm="1">
        <f t="array" ref="H199">IF(AND(B199&lt;&gt;"", I199&lt;&gt;""), 1 + SUMPRODUCT((B$2:B$237=B199) * (I$2:I$237&gt;I199) * (A$2:A$237&lt;&gt;"ECOWAS")), "")</f>
        <v>13</v>
      </c>
      <c r="I199">
        <v>1.1187494837969469</v>
      </c>
      <c r="N199" s="59"/>
      <c r="O199">
        <v>1.105397454946385</v>
      </c>
      <c r="P199">
        <v>1.1187494837969469</v>
      </c>
      <c r="AD199" t="s">
        <v>11</v>
      </c>
      <c r="AE199" t="s">
        <v>34</v>
      </c>
      <c r="AF199">
        <v>12</v>
      </c>
      <c r="AG199" t="s">
        <v>81</v>
      </c>
      <c r="AH199" t="str">
        <f t="shared" si="7"/>
        <v>Guinea|HCD Index - Children out of school</v>
      </c>
      <c r="AI199">
        <v>12</v>
      </c>
      <c r="AJ199" t="s">
        <v>121</v>
      </c>
      <c r="AL199">
        <v>0.6</v>
      </c>
      <c r="AM199">
        <v>-0.1237237675446331</v>
      </c>
      <c r="AO199">
        <v>0.47627623245536688</v>
      </c>
      <c r="AP199">
        <v>5</v>
      </c>
      <c r="AR199">
        <v>0.60105617397781008</v>
      </c>
    </row>
    <row r="200" spans="1:44" x14ac:dyDescent="0.35">
      <c r="A200" t="s">
        <v>13</v>
      </c>
      <c r="B200" s="9" t="s">
        <v>100</v>
      </c>
      <c r="C200" t="str">
        <f t="shared" si="6"/>
        <v>Liberia|HCD Gender Index - Education, skills and labor participation</v>
      </c>
      <c r="D200" t="s">
        <v>13</v>
      </c>
      <c r="E200" s="59" t="str">
        <f>IFERROR(INDEX(Sheet7!D:D, MATCH(B200,Sheet7!B:B, 0)), "Non trouvé")</f>
        <v>Scale 0-1</v>
      </c>
      <c r="F200" t="str">
        <f>IFERROR(INDEX(Sheet7!D:D, MATCH(C200,Sheet7!C:C, 0)), "Non trouvé")</f>
        <v>Scale 0-1</v>
      </c>
      <c r="G200">
        <v>0.72183450478026345</v>
      </c>
      <c r="H200" cm="1">
        <f t="array" ref="H200">IF(AND(B200&lt;&gt;"", I200&lt;&gt;""), 1 + SUMPRODUCT((B$2:B$237=B200) * (I$2:I$237&gt;I200) * (A$2:A$237&lt;&gt;"ECOWAS")), "")</f>
        <v>7</v>
      </c>
      <c r="I200">
        <v>0.81275118203134245</v>
      </c>
      <c r="N200" s="59"/>
      <c r="O200">
        <v>0.72183450478026345</v>
      </c>
      <c r="P200">
        <v>0.81275118203134245</v>
      </c>
      <c r="AD200" t="s">
        <v>12</v>
      </c>
      <c r="AE200" t="s">
        <v>34</v>
      </c>
      <c r="AF200">
        <v>12</v>
      </c>
      <c r="AG200" t="s">
        <v>81</v>
      </c>
      <c r="AH200" t="str">
        <f t="shared" si="7"/>
        <v>Guinea-Bissau|HCD Index - Children out of school</v>
      </c>
      <c r="AI200">
        <v>12</v>
      </c>
      <c r="AJ200" t="s">
        <v>121</v>
      </c>
      <c r="AM200">
        <v>0</v>
      </c>
      <c r="AP200" t="s">
        <v>148</v>
      </c>
      <c r="AR200">
        <v>0.60105617397781008</v>
      </c>
    </row>
    <row r="201" spans="1:44" x14ac:dyDescent="0.35">
      <c r="A201" t="s">
        <v>13</v>
      </c>
      <c r="B201" s="9" t="s">
        <v>101</v>
      </c>
      <c r="C201" t="str">
        <f t="shared" si="6"/>
        <v>Liberia|HCD Gender Index - Entrepreneurship, financial inclusion and digital economy</v>
      </c>
      <c r="D201" t="s">
        <v>13</v>
      </c>
      <c r="E201" s="59" t="str">
        <f>IFERROR(INDEX(Sheet7!D:D, MATCH(B201,Sheet7!B:B, 0)), "Non trouvé")</f>
        <v>Scale 0-1</v>
      </c>
      <c r="F201" t="str">
        <f>IFERROR(INDEX(Sheet7!D:D, MATCH(C201,Sheet7!C:C, 0)), "Non trouvé")</f>
        <v>Scale 0-1</v>
      </c>
      <c r="G201">
        <v>0.52285033431892569</v>
      </c>
      <c r="H201" cm="1">
        <f t="array" ref="H201">IF(AND(B201&lt;&gt;"", I201&lt;&gt;""), 1 + SUMPRODUCT((B$2:B$237=B201) * (I$2:I$237&gt;I201) * (A$2:A$237&lt;&gt;"ECOWAS")), "")</f>
        <v>12</v>
      </c>
      <c r="I201">
        <v>0.46851642684150097</v>
      </c>
      <c r="N201" s="59"/>
      <c r="O201">
        <v>0.52285033431892569</v>
      </c>
      <c r="P201">
        <v>0.46851642684150097</v>
      </c>
      <c r="AD201" t="s">
        <v>13</v>
      </c>
      <c r="AE201" t="s">
        <v>34</v>
      </c>
      <c r="AF201">
        <v>12</v>
      </c>
      <c r="AG201" t="s">
        <v>81</v>
      </c>
      <c r="AH201" t="str">
        <f t="shared" si="7"/>
        <v>Liberia|HCD Index - Children out of school</v>
      </c>
      <c r="AI201">
        <v>12</v>
      </c>
      <c r="AJ201" t="s">
        <v>121</v>
      </c>
      <c r="AK201">
        <v>0.3852769819803355</v>
      </c>
      <c r="AL201">
        <v>0.39</v>
      </c>
      <c r="AM201">
        <v>-0.31485677664569789</v>
      </c>
      <c r="AO201">
        <v>7.5143223354302111E-2</v>
      </c>
      <c r="AP201">
        <v>9</v>
      </c>
      <c r="AQ201">
        <v>0.40094227126380277</v>
      </c>
      <c r="AR201">
        <v>0.45058918042445639</v>
      </c>
    </row>
    <row r="202" spans="1:44" x14ac:dyDescent="0.35">
      <c r="A202" t="s">
        <v>13</v>
      </c>
      <c r="B202" s="28" t="s">
        <v>98</v>
      </c>
      <c r="C202" t="str">
        <f t="shared" si="6"/>
        <v>Liberia|HCD Gender Index - Integrated index</v>
      </c>
      <c r="D202" t="s">
        <v>13</v>
      </c>
      <c r="E202" s="59" t="str">
        <f>IFERROR(INDEX(Sheet7!D:D, MATCH(B202,Sheet7!B:B, 0)), "Non trouvé")</f>
        <v>Scale 0-1</v>
      </c>
      <c r="F202" t="str">
        <f>IFERROR(INDEX(Sheet7!D:D, MATCH(C202,Sheet7!C:C, 0)), "Non trouvé")</f>
        <v>Scale 0-1</v>
      </c>
      <c r="G202">
        <v>0.783360764681858</v>
      </c>
      <c r="H202" cm="1">
        <f t="array" ref="H202">IF(AND(B202&lt;&gt;"", I202&lt;&gt;""), 1 + SUMPRODUCT((B$2:B$237=B202) * (I$2:I$237&gt;I202) * (A$2:A$237&lt;&gt;"ECOWAS")), "")</f>
        <v>10</v>
      </c>
      <c r="I202">
        <v>0.80000569755659667</v>
      </c>
      <c r="N202" s="59"/>
      <c r="O202">
        <v>0.783360764681858</v>
      </c>
      <c r="P202">
        <v>0.80000569755659667</v>
      </c>
      <c r="AD202" t="s">
        <v>14</v>
      </c>
      <c r="AE202" t="s">
        <v>34</v>
      </c>
      <c r="AF202">
        <v>12</v>
      </c>
      <c r="AG202" t="s">
        <v>81</v>
      </c>
      <c r="AH202" t="str">
        <f t="shared" si="7"/>
        <v>Mali|HCD Index - Children out of school</v>
      </c>
      <c r="AI202">
        <v>12</v>
      </c>
      <c r="AJ202" t="s">
        <v>121</v>
      </c>
      <c r="AK202">
        <v>2.9073394034247579E-2</v>
      </c>
      <c r="AL202">
        <v>0</v>
      </c>
      <c r="AM202">
        <v>0</v>
      </c>
      <c r="AP202" t="s">
        <v>148</v>
      </c>
      <c r="AQ202">
        <v>4.5072870363613522E-2</v>
      </c>
      <c r="AR202">
        <v>0.12874332865876259</v>
      </c>
    </row>
    <row r="203" spans="1:44" x14ac:dyDescent="0.35">
      <c r="A203" t="s">
        <v>14</v>
      </c>
      <c r="B203" s="5" t="s">
        <v>99</v>
      </c>
      <c r="C203" t="str">
        <f t="shared" si="6"/>
        <v>Mali|HCD Gender Index - Health and nutrition</v>
      </c>
      <c r="D203" t="s">
        <v>14</v>
      </c>
      <c r="E203" s="59" t="str">
        <f>IFERROR(INDEX(Sheet7!D:D, MATCH(B203,Sheet7!B:B, 0)), "Non trouvé")</f>
        <v>Scale 0-1</v>
      </c>
      <c r="F203" t="str">
        <f>IFERROR(INDEX(Sheet7!D:D, MATCH(C203,Sheet7!C:C, 0)), "Non trouvé")</f>
        <v>Scale 0-1</v>
      </c>
      <c r="G203">
        <v>1.0812379784999067</v>
      </c>
      <c r="H203" cm="1">
        <f t="array" ref="H203">IF(AND(B203&lt;&gt;"", I203&lt;&gt;""), 1 + SUMPRODUCT((B$2:B$237=B203) * (I$2:I$237&gt;I203) * (A$2:A$237&lt;&gt;"ECOWAS")), "")</f>
        <v>1</v>
      </c>
      <c r="I203">
        <v>1.1628462832264479</v>
      </c>
      <c r="N203" s="59"/>
      <c r="O203">
        <v>1.0812379784999067</v>
      </c>
      <c r="P203">
        <v>1.1628462832264479</v>
      </c>
      <c r="AD203" t="s">
        <v>15</v>
      </c>
      <c r="AE203" t="s">
        <v>34</v>
      </c>
      <c r="AF203">
        <v>12</v>
      </c>
      <c r="AG203" t="s">
        <v>81</v>
      </c>
      <c r="AH203" t="str">
        <f t="shared" si="7"/>
        <v>Niger|HCD Index - Children out of school</v>
      </c>
      <c r="AI203">
        <v>12</v>
      </c>
      <c r="AJ203" t="s">
        <v>121</v>
      </c>
      <c r="AK203">
        <v>0</v>
      </c>
      <c r="AL203">
        <v>0</v>
      </c>
      <c r="AM203">
        <v>0</v>
      </c>
      <c r="AO203">
        <v>0</v>
      </c>
      <c r="AP203">
        <v>11</v>
      </c>
      <c r="AQ203">
        <v>3.2644568639253607E-2</v>
      </c>
      <c r="AR203">
        <v>0.102474218567462</v>
      </c>
    </row>
    <row r="204" spans="1:44" x14ac:dyDescent="0.35">
      <c r="A204" t="s">
        <v>14</v>
      </c>
      <c r="B204" s="9" t="s">
        <v>100</v>
      </c>
      <c r="C204" t="str">
        <f t="shared" si="6"/>
        <v>Mali|HCD Gender Index - Education, skills and labor participation</v>
      </c>
      <c r="D204" t="s">
        <v>14</v>
      </c>
      <c r="E204" s="59" t="str">
        <f>IFERROR(INDEX(Sheet7!D:D, MATCH(B204,Sheet7!B:B, 0)), "Non trouvé")</f>
        <v>Scale 0-1</v>
      </c>
      <c r="F204" t="str">
        <f>IFERROR(INDEX(Sheet7!D:D, MATCH(C204,Sheet7!C:C, 0)), "Non trouvé")</f>
        <v>Scale 0-1</v>
      </c>
      <c r="G204">
        <v>0.71272279986918341</v>
      </c>
      <c r="H204" cm="1">
        <f t="array" ref="H204">IF(AND(B204&lt;&gt;"", I204&lt;&gt;""), 1 + SUMPRODUCT((B$2:B$237=B204) * (I$2:I$237&gt;I204) * (A$2:A$237&lt;&gt;"ECOWAS")), "")</f>
        <v>12</v>
      </c>
      <c r="I204">
        <v>0.70554889843377</v>
      </c>
      <c r="N204" s="59"/>
      <c r="O204">
        <v>0.71272279986918341</v>
      </c>
      <c r="P204">
        <v>0.70554889843377</v>
      </c>
      <c r="AD204" t="s">
        <v>16</v>
      </c>
      <c r="AE204" t="s">
        <v>34</v>
      </c>
      <c r="AF204">
        <v>12</v>
      </c>
      <c r="AG204" t="s">
        <v>81</v>
      </c>
      <c r="AH204" t="str">
        <f t="shared" si="7"/>
        <v>Nigeria|HCD Index - Children out of school</v>
      </c>
      <c r="AI204">
        <v>12</v>
      </c>
      <c r="AJ204" t="s">
        <v>121</v>
      </c>
      <c r="AM204">
        <v>0</v>
      </c>
      <c r="AP204" t="s">
        <v>148</v>
      </c>
      <c r="AR204">
        <v>0.60105617397781008</v>
      </c>
    </row>
    <row r="205" spans="1:44" x14ac:dyDescent="0.35">
      <c r="A205" t="s">
        <v>14</v>
      </c>
      <c r="B205" s="9" t="s">
        <v>101</v>
      </c>
      <c r="C205" t="str">
        <f t="shared" si="6"/>
        <v>Mali|HCD Gender Index - Entrepreneurship, financial inclusion and digital economy</v>
      </c>
      <c r="D205" t="s">
        <v>14</v>
      </c>
      <c r="E205" s="59" t="str">
        <f>IFERROR(INDEX(Sheet7!D:D, MATCH(B205,Sheet7!B:B, 0)), "Non trouvé")</f>
        <v>Scale 0-1</v>
      </c>
      <c r="F205" t="str">
        <f>IFERROR(INDEX(Sheet7!D:D, MATCH(C205,Sheet7!C:C, 0)), "Non trouvé")</f>
        <v>Scale 0-1</v>
      </c>
      <c r="G205">
        <v>0.32139715669901853</v>
      </c>
      <c r="H205" cm="1">
        <f t="array" ref="H205">IF(AND(B205&lt;&gt;"", I205&lt;&gt;""), 1 + SUMPRODUCT((B$2:B$237=B205) * (I$2:I$237&gt;I205) * (A$2:A$237&lt;&gt;"ECOWAS")), "")</f>
        <v>7</v>
      </c>
      <c r="I205">
        <v>0.50619663965765194</v>
      </c>
      <c r="N205" s="59"/>
      <c r="O205">
        <v>0.32139715669901853</v>
      </c>
      <c r="P205">
        <v>0.50619663965765194</v>
      </c>
      <c r="AD205" t="s">
        <v>17</v>
      </c>
      <c r="AE205" t="s">
        <v>34</v>
      </c>
      <c r="AF205">
        <v>12</v>
      </c>
      <c r="AG205" t="s">
        <v>81</v>
      </c>
      <c r="AH205" t="str">
        <f t="shared" si="7"/>
        <v>Senegal|HCD Index - Children out of school</v>
      </c>
      <c r="AI205">
        <v>12</v>
      </c>
      <c r="AJ205" t="s">
        <v>121</v>
      </c>
      <c r="AL205">
        <v>0.28000000000000003</v>
      </c>
      <c r="AM205">
        <v>-6.1363679700116136E-2</v>
      </c>
      <c r="AO205">
        <v>0.21863632029988389</v>
      </c>
      <c r="AP205">
        <v>8</v>
      </c>
      <c r="AR205">
        <v>0.60105617397781008</v>
      </c>
    </row>
    <row r="206" spans="1:44" x14ac:dyDescent="0.35">
      <c r="A206" t="s">
        <v>14</v>
      </c>
      <c r="B206" s="28" t="s">
        <v>98</v>
      </c>
      <c r="C206" t="str">
        <f t="shared" si="6"/>
        <v>Mali|HCD Gender Index - Integrated index</v>
      </c>
      <c r="D206" t="s">
        <v>14</v>
      </c>
      <c r="E206" s="59" t="str">
        <f>IFERROR(INDEX(Sheet7!D:D, MATCH(B206,Sheet7!B:B, 0)), "Non trouvé")</f>
        <v>Scale 0-1</v>
      </c>
      <c r="F206" t="str">
        <f>IFERROR(INDEX(Sheet7!D:D, MATCH(C206,Sheet7!C:C, 0)), "Non trouvé")</f>
        <v>Scale 0-1</v>
      </c>
      <c r="G206">
        <v>0.70511931168936959</v>
      </c>
      <c r="H206" cm="1">
        <f t="array" ref="H206">IF(AND(B206&lt;&gt;"", I206&lt;&gt;""), 1 + SUMPRODUCT((B$2:B$237=B206) * (I$2:I$237&gt;I206) * (A$2:A$237&lt;&gt;"ECOWAS")), "")</f>
        <v>11</v>
      </c>
      <c r="I206">
        <v>0.79153060710595657</v>
      </c>
      <c r="N206" s="59"/>
      <c r="O206">
        <v>0.70511931168936959</v>
      </c>
      <c r="P206">
        <v>0.79153060710595657</v>
      </c>
      <c r="AD206" t="s">
        <v>18</v>
      </c>
      <c r="AE206" t="s">
        <v>34</v>
      </c>
      <c r="AF206">
        <v>12</v>
      </c>
      <c r="AG206" t="s">
        <v>81</v>
      </c>
      <c r="AH206" t="str">
        <f t="shared" si="7"/>
        <v>Sierra Leone|HCD Index - Children out of school</v>
      </c>
      <c r="AI206">
        <v>12</v>
      </c>
      <c r="AJ206" t="s">
        <v>121</v>
      </c>
      <c r="AM206">
        <v>0</v>
      </c>
      <c r="AP206" t="s">
        <v>148</v>
      </c>
      <c r="AR206">
        <v>0.60105617397781008</v>
      </c>
    </row>
    <row r="207" spans="1:44" x14ac:dyDescent="0.35">
      <c r="A207" t="s">
        <v>15</v>
      </c>
      <c r="B207" s="5" t="s">
        <v>99</v>
      </c>
      <c r="C207" t="str">
        <f t="shared" si="6"/>
        <v>Niger|HCD Gender Index - Health and nutrition</v>
      </c>
      <c r="D207" t="s">
        <v>15</v>
      </c>
      <c r="E207" s="59" t="str">
        <f>IFERROR(INDEX(Sheet7!D:D, MATCH(B207,Sheet7!B:B, 0)), "Non trouvé")</f>
        <v>Scale 0-1</v>
      </c>
      <c r="F207" t="str">
        <f>IFERROR(INDEX(Sheet7!D:D, MATCH(C207,Sheet7!C:C, 0)), "Non trouvé")</f>
        <v>Scale 0-1</v>
      </c>
      <c r="G207">
        <v>1.0763227218696467</v>
      </c>
      <c r="H207" cm="1">
        <f t="array" ref="H207">IF(AND(B207&lt;&gt;"", I207&lt;&gt;""), 1 + SUMPRODUCT((B$2:B$237=B207) * (I$2:I$237&gt;I207) * (A$2:A$237&lt;&gt;"ECOWAS")), "")</f>
        <v>15</v>
      </c>
      <c r="I207">
        <v>1.0759535372347742</v>
      </c>
      <c r="N207" s="59"/>
      <c r="O207">
        <v>1.0763227218696467</v>
      </c>
      <c r="P207">
        <v>1.0759535372347742</v>
      </c>
      <c r="AD207" t="s">
        <v>19</v>
      </c>
      <c r="AE207" t="s">
        <v>34</v>
      </c>
      <c r="AF207">
        <v>12</v>
      </c>
      <c r="AG207" t="s">
        <v>81</v>
      </c>
      <c r="AH207" t="str">
        <f t="shared" si="7"/>
        <v>Gambia, The|HCD Index - Children out of school</v>
      </c>
      <c r="AI207">
        <v>12</v>
      </c>
      <c r="AJ207" t="s">
        <v>121</v>
      </c>
      <c r="AK207">
        <v>0.43325152271079093</v>
      </c>
      <c r="AL207">
        <v>0.66</v>
      </c>
      <c r="AM207">
        <v>-0.32430767479570494</v>
      </c>
      <c r="AO207">
        <v>0.33569232520429509</v>
      </c>
      <c r="AP207">
        <v>7</v>
      </c>
      <c r="AQ207">
        <v>0.45732295388477012</v>
      </c>
      <c r="AR207">
        <v>0.49393632078733879</v>
      </c>
    </row>
    <row r="208" spans="1:44" x14ac:dyDescent="0.35">
      <c r="A208" t="s">
        <v>15</v>
      </c>
      <c r="B208" s="9" t="s">
        <v>100</v>
      </c>
      <c r="C208" t="str">
        <f t="shared" si="6"/>
        <v>Niger|HCD Gender Index - Education, skills and labor participation</v>
      </c>
      <c r="D208" t="s">
        <v>15</v>
      </c>
      <c r="E208" s="59" t="str">
        <f>IFERROR(INDEX(Sheet7!D:D, MATCH(B208,Sheet7!B:B, 0)), "Non trouvé")</f>
        <v>Scale 0-1</v>
      </c>
      <c r="F208" t="str">
        <f>IFERROR(INDEX(Sheet7!D:D, MATCH(C208,Sheet7!C:C, 0)), "Non trouvé")</f>
        <v>Scale 0-1</v>
      </c>
      <c r="G208">
        <v>0.68591476119174932</v>
      </c>
      <c r="H208" cm="1">
        <f t="array" ref="H208">IF(AND(B208&lt;&gt;"", I208&lt;&gt;""), 1 + SUMPRODUCT((B$2:B$237=B208) * (I$2:I$237&gt;I208) * (A$2:A$237&lt;&gt;"ECOWAS")), "")</f>
        <v>11</v>
      </c>
      <c r="I208">
        <v>0.70882260294507593</v>
      </c>
      <c r="N208" s="59"/>
      <c r="O208">
        <v>0.68591476119174932</v>
      </c>
      <c r="P208">
        <v>0.70882260294507593</v>
      </c>
      <c r="AD208" t="s">
        <v>20</v>
      </c>
      <c r="AE208" t="s">
        <v>34</v>
      </c>
      <c r="AF208">
        <v>12</v>
      </c>
      <c r="AG208" t="s">
        <v>81</v>
      </c>
      <c r="AH208" t="str">
        <f t="shared" si="7"/>
        <v>Togo|HCD Index - Children out of school</v>
      </c>
      <c r="AI208">
        <v>12</v>
      </c>
      <c r="AJ208" t="s">
        <v>121</v>
      </c>
      <c r="AK208">
        <v>0.82826015902308003</v>
      </c>
      <c r="AL208">
        <v>1</v>
      </c>
      <c r="AM208">
        <v>0</v>
      </c>
      <c r="AO208">
        <v>1</v>
      </c>
      <c r="AP208">
        <v>1</v>
      </c>
      <c r="AQ208">
        <v>0.83721844541624302</v>
      </c>
      <c r="AR208">
        <v>0.85084426700369054</v>
      </c>
    </row>
    <row r="209" spans="1:44" x14ac:dyDescent="0.35">
      <c r="A209" t="s">
        <v>15</v>
      </c>
      <c r="B209" s="9" t="s">
        <v>101</v>
      </c>
      <c r="C209" t="str">
        <f t="shared" si="6"/>
        <v>Niger|HCD Gender Index - Entrepreneurship, financial inclusion and digital economy</v>
      </c>
      <c r="D209" t="s">
        <v>15</v>
      </c>
      <c r="E209" s="59" t="str">
        <f>IFERROR(INDEX(Sheet7!D:D, MATCH(B209,Sheet7!B:B, 0)), "Non trouvé")</f>
        <v>Scale 0-1</v>
      </c>
      <c r="F209" t="str">
        <f>IFERROR(INDEX(Sheet7!D:D, MATCH(C209,Sheet7!C:C, 0)), "Non trouvé")</f>
        <v>Scale 0-1</v>
      </c>
      <c r="G209">
        <v>0.50105754431801952</v>
      </c>
      <c r="H209" cm="1">
        <f t="array" ref="H209">IF(AND(B209&lt;&gt;"", I209&lt;&gt;""), 1 + SUMPRODUCT((B$2:B$237=B209) * (I$2:I$237&gt;I209) * (A$2:A$237&lt;&gt;"ECOWAS")), "")</f>
        <v>14</v>
      </c>
      <c r="I209">
        <v>0.40051649618323149</v>
      </c>
      <c r="N209" s="59"/>
      <c r="O209">
        <v>0.50105754431801952</v>
      </c>
      <c r="P209">
        <v>0.40051649618323149</v>
      </c>
      <c r="AD209" t="s">
        <v>21</v>
      </c>
      <c r="AE209" t="s">
        <v>34</v>
      </c>
      <c r="AF209">
        <v>12</v>
      </c>
      <c r="AG209" t="s">
        <v>81</v>
      </c>
      <c r="AH209" t="str">
        <f t="shared" si="7"/>
        <v>ECOWAS|HCD Index - Children out of school</v>
      </c>
      <c r="AI209">
        <v>12</v>
      </c>
      <c r="AJ209" t="s">
        <v>121</v>
      </c>
      <c r="AK209">
        <v>0.55180665038253818</v>
      </c>
      <c r="AL209">
        <v>0.56999999999999995</v>
      </c>
      <c r="AM209">
        <v>-0.12282024704858024</v>
      </c>
      <c r="AO209">
        <v>0.44717975295141971</v>
      </c>
      <c r="AQ209">
        <v>0.56694498033920893</v>
      </c>
      <c r="AR209">
        <v>0.60105617397781008</v>
      </c>
    </row>
    <row r="210" spans="1:44" x14ac:dyDescent="0.35">
      <c r="A210" t="s">
        <v>15</v>
      </c>
      <c r="B210" s="28" t="s">
        <v>98</v>
      </c>
      <c r="C210" t="str">
        <f t="shared" si="6"/>
        <v>Niger|HCD Gender Index - Integrated index</v>
      </c>
      <c r="D210" t="s">
        <v>15</v>
      </c>
      <c r="E210" s="59" t="str">
        <f>IFERROR(INDEX(Sheet7!D:D, MATCH(B210,Sheet7!B:B, 0)), "Non trouvé")</f>
        <v>Scale 0-1</v>
      </c>
      <c r="F210" t="str">
        <f>IFERROR(INDEX(Sheet7!D:D, MATCH(C210,Sheet7!C:C, 0)), "Non trouvé")</f>
        <v>Scale 0-1</v>
      </c>
      <c r="G210">
        <v>0.75443167579313852</v>
      </c>
      <c r="H210" cm="1">
        <f t="array" ref="H210">IF(AND(B210&lt;&gt;"", I210&lt;&gt;""), 1 + SUMPRODUCT((B$2:B$237=B210) * (I$2:I$237&gt;I210) * (A$2:A$237&lt;&gt;"ECOWAS")), "")</f>
        <v>14</v>
      </c>
      <c r="I210">
        <v>0.72843087878769397</v>
      </c>
      <c r="N210" s="59"/>
      <c r="O210">
        <v>0.75443167579313852</v>
      </c>
      <c r="P210">
        <v>0.72843087878769397</v>
      </c>
      <c r="AD210" t="s">
        <v>6</v>
      </c>
      <c r="AE210" t="s">
        <v>35</v>
      </c>
      <c r="AF210">
        <v>13</v>
      </c>
      <c r="AG210" t="s">
        <v>83</v>
      </c>
      <c r="AH210" t="str">
        <f t="shared" si="7"/>
        <v>Benin|HCD Index - Mean years of schooling</v>
      </c>
      <c r="AI210">
        <v>13</v>
      </c>
      <c r="AJ210" t="s">
        <v>72</v>
      </c>
      <c r="AK210">
        <v>0.17127663259006889</v>
      </c>
      <c r="AL210">
        <v>0.17</v>
      </c>
      <c r="AM210">
        <v>-5.0319540151090705E-2</v>
      </c>
      <c r="AO210">
        <v>0.11968045984890931</v>
      </c>
      <c r="AP210">
        <v>10</v>
      </c>
      <c r="AQ210">
        <v>0.24855748795240881</v>
      </c>
      <c r="AR210">
        <v>0.46895549991856222</v>
      </c>
    </row>
    <row r="211" spans="1:44" x14ac:dyDescent="0.35">
      <c r="A211" t="s">
        <v>16</v>
      </c>
      <c r="B211" s="5" t="s">
        <v>99</v>
      </c>
      <c r="C211" t="str">
        <f t="shared" si="6"/>
        <v>Nigeria|HCD Gender Index - Health and nutrition</v>
      </c>
      <c r="D211" t="s">
        <v>16</v>
      </c>
      <c r="E211" s="59" t="str">
        <f>IFERROR(INDEX(Sheet7!D:D, MATCH(B211,Sheet7!B:B, 0)), "Non trouvé")</f>
        <v>Scale 0-1</v>
      </c>
      <c r="F211" t="str">
        <f>IFERROR(INDEX(Sheet7!D:D, MATCH(C211,Sheet7!C:C, 0)), "Non trouvé")</f>
        <v>Scale 0-1</v>
      </c>
      <c r="G211">
        <v>1.1029129171546199</v>
      </c>
      <c r="H211" cm="1">
        <f t="array" ref="H211">IF(AND(B211&lt;&gt;"", I211&lt;&gt;""), 1 + SUMPRODUCT((B$2:B$237=B211) * (I$2:I$237&gt;I211) * (A$2:A$237&lt;&gt;"ECOWAS")), "")</f>
        <v>2</v>
      </c>
      <c r="I211">
        <v>1.1592755567938013</v>
      </c>
      <c r="N211" s="59"/>
      <c r="O211">
        <v>1.1029129171546199</v>
      </c>
      <c r="P211">
        <v>1.1592755567938013</v>
      </c>
      <c r="AD211" t="s">
        <v>7</v>
      </c>
      <c r="AE211" t="s">
        <v>35</v>
      </c>
      <c r="AF211">
        <v>13</v>
      </c>
      <c r="AG211" t="s">
        <v>83</v>
      </c>
      <c r="AH211" t="str">
        <f t="shared" si="7"/>
        <v>Burkina Faso|HCD Index - Mean years of schooling</v>
      </c>
      <c r="AI211">
        <v>13</v>
      </c>
      <c r="AJ211" t="s">
        <v>72</v>
      </c>
      <c r="AK211">
        <v>0</v>
      </c>
      <c r="AL211">
        <v>0</v>
      </c>
      <c r="AM211">
        <v>5.5951812558231312E-2</v>
      </c>
      <c r="AO211">
        <v>5.5951812558231312E-2</v>
      </c>
      <c r="AP211">
        <v>13</v>
      </c>
      <c r="AQ211">
        <v>3.2539307520985238E-2</v>
      </c>
      <c r="AR211">
        <v>0.1253384704541024</v>
      </c>
    </row>
    <row r="212" spans="1:44" x14ac:dyDescent="0.35">
      <c r="A212" t="s">
        <v>16</v>
      </c>
      <c r="B212" s="9" t="s">
        <v>100</v>
      </c>
      <c r="C212" t="str">
        <f t="shared" si="6"/>
        <v>Nigeria|HCD Gender Index - Education, skills and labor participation</v>
      </c>
      <c r="D212" t="s">
        <v>16</v>
      </c>
      <c r="E212" s="59" t="str">
        <f>IFERROR(INDEX(Sheet7!D:D, MATCH(B212,Sheet7!B:B, 0)), "Non trouvé")</f>
        <v>Scale 0-1</v>
      </c>
      <c r="F212" t="str">
        <f>IFERROR(INDEX(Sheet7!D:D, MATCH(C212,Sheet7!C:C, 0)), "Non trouvé")</f>
        <v>Scale 0-1</v>
      </c>
      <c r="G212">
        <v>0.85460018039533114</v>
      </c>
      <c r="H212" cm="1">
        <f t="array" ref="H212">IF(AND(B212&lt;&gt;"", I212&lt;&gt;""), 1 + SUMPRODUCT((B$2:B$237=B212) * (I$2:I$237&gt;I212) * (A$2:A$237&lt;&gt;"ECOWAS")), "")</f>
        <v>8</v>
      </c>
      <c r="I212">
        <v>0.79693731859222283</v>
      </c>
      <c r="N212" s="59"/>
      <c r="O212">
        <v>0.85460018039533114</v>
      </c>
      <c r="P212">
        <v>0.79693731859222283</v>
      </c>
      <c r="AD212" t="s">
        <v>8</v>
      </c>
      <c r="AE212" t="s">
        <v>35</v>
      </c>
      <c r="AF212">
        <v>13</v>
      </c>
      <c r="AG212" t="s">
        <v>83</v>
      </c>
      <c r="AH212" t="str">
        <f t="shared" si="7"/>
        <v>Cabo Verde|HCD Index - Mean years of schooling</v>
      </c>
      <c r="AI212">
        <v>13</v>
      </c>
      <c r="AJ212" t="s">
        <v>72</v>
      </c>
      <c r="AK212">
        <v>0.35812386814287128</v>
      </c>
      <c r="AL212">
        <v>0.37</v>
      </c>
      <c r="AM212">
        <v>-2.0436923326403622E-2</v>
      </c>
      <c r="AO212">
        <v>0.34956307667359637</v>
      </c>
      <c r="AP212">
        <v>3</v>
      </c>
      <c r="AQ212">
        <v>0.48421368478668919</v>
      </c>
      <c r="AR212">
        <v>0.84381044115251824</v>
      </c>
    </row>
    <row r="213" spans="1:44" x14ac:dyDescent="0.35">
      <c r="A213" t="s">
        <v>16</v>
      </c>
      <c r="B213" s="9" t="s">
        <v>101</v>
      </c>
      <c r="C213" t="str">
        <f t="shared" si="6"/>
        <v>Nigeria|HCD Gender Index - Entrepreneurship, financial inclusion and digital economy</v>
      </c>
      <c r="D213" t="s">
        <v>16</v>
      </c>
      <c r="E213" s="59" t="str">
        <f>IFERROR(INDEX(Sheet7!D:D, MATCH(B213,Sheet7!B:B, 0)), "Non trouvé")</f>
        <v>Scale 0-1</v>
      </c>
      <c r="F213" t="str">
        <f>IFERROR(INDEX(Sheet7!D:D, MATCH(C213,Sheet7!C:C, 0)), "Non trouvé")</f>
        <v>Scale 0-1</v>
      </c>
      <c r="G213">
        <v>0.56427283050139099</v>
      </c>
      <c r="H213" cm="1">
        <f t="array" ref="H213">IF(AND(B213&lt;&gt;"", I213&lt;&gt;""), 1 + SUMPRODUCT((B$2:B$237=B213) * (I$2:I$237&gt;I213) * (A$2:A$237&lt;&gt;"ECOWAS")), "")</f>
        <v>2</v>
      </c>
      <c r="I213">
        <v>0.87259983811570174</v>
      </c>
      <c r="N213" s="59"/>
      <c r="O213">
        <v>0.56427283050139099</v>
      </c>
      <c r="P213">
        <v>0.87259983811570174</v>
      </c>
      <c r="AD213" t="s">
        <v>9</v>
      </c>
      <c r="AE213" t="s">
        <v>35</v>
      </c>
      <c r="AF213">
        <v>13</v>
      </c>
      <c r="AG213" t="s">
        <v>83</v>
      </c>
      <c r="AH213" t="str">
        <f t="shared" si="7"/>
        <v>Cote d'Ivoire|HCD Index - Mean years of schooling</v>
      </c>
      <c r="AI213">
        <v>13</v>
      </c>
      <c r="AJ213" t="s">
        <v>72</v>
      </c>
      <c r="AK213">
        <v>0.28027085332920371</v>
      </c>
      <c r="AL213">
        <v>0.28999999999999998</v>
      </c>
      <c r="AM213">
        <v>-8.4703341508299668E-2</v>
      </c>
      <c r="AO213">
        <v>0.20529665849170031</v>
      </c>
      <c r="AP213">
        <v>7</v>
      </c>
      <c r="AQ213">
        <v>0.38602360277240572</v>
      </c>
      <c r="AR213">
        <v>0.6876208823050366</v>
      </c>
    </row>
    <row r="214" spans="1:44" x14ac:dyDescent="0.35">
      <c r="A214" t="s">
        <v>16</v>
      </c>
      <c r="B214" s="28" t="s">
        <v>98</v>
      </c>
      <c r="C214" t="str">
        <f t="shared" si="6"/>
        <v>Nigeria|HCD Gender Index - Integrated index</v>
      </c>
      <c r="D214" t="s">
        <v>16</v>
      </c>
      <c r="E214" s="59" t="str">
        <f>IFERROR(INDEX(Sheet7!D:D, MATCH(B214,Sheet7!B:B, 0)), "Non trouvé")</f>
        <v>Scale 0-1</v>
      </c>
      <c r="F214" t="str">
        <f>IFERROR(INDEX(Sheet7!D:D, MATCH(C214,Sheet7!C:C, 0)), "Non trouvé")</f>
        <v>Scale 0-1</v>
      </c>
      <c r="G214">
        <v>0.84059530935044735</v>
      </c>
      <c r="H214" cm="1">
        <f t="array" ref="H214">IF(AND(B214&lt;&gt;"", I214&lt;&gt;""), 1 + SUMPRODUCT((B$2:B$237=B214) * (I$2:I$237&gt;I214) * (A$2:A$237&lt;&gt;"ECOWAS")), "")</f>
        <v>2</v>
      </c>
      <c r="I214">
        <v>0.94293757116724197</v>
      </c>
      <c r="N214" s="59"/>
      <c r="O214">
        <v>0.84059530935044735</v>
      </c>
      <c r="P214">
        <v>0.94293757116724197</v>
      </c>
      <c r="AD214" t="s">
        <v>10</v>
      </c>
      <c r="AE214" t="s">
        <v>35</v>
      </c>
      <c r="AF214">
        <v>13</v>
      </c>
      <c r="AG214" t="s">
        <v>83</v>
      </c>
      <c r="AH214" t="str">
        <f t="shared" si="7"/>
        <v>Ghana|HCD Index - Mean years of schooling</v>
      </c>
      <c r="AI214">
        <v>13</v>
      </c>
      <c r="AJ214" t="s">
        <v>72</v>
      </c>
      <c r="AK214">
        <v>0.43597688295653902</v>
      </c>
      <c r="AL214">
        <v>0.44</v>
      </c>
      <c r="AM214">
        <v>-6.3789440984173496E-2</v>
      </c>
      <c r="AO214">
        <v>0.37621055901582651</v>
      </c>
      <c r="AP214">
        <v>2</v>
      </c>
      <c r="AQ214">
        <v>0.58240376680097261</v>
      </c>
      <c r="AR214">
        <v>1</v>
      </c>
    </row>
    <row r="215" spans="1:44" x14ac:dyDescent="0.35">
      <c r="A215" t="s">
        <v>141</v>
      </c>
      <c r="B215" s="5" t="s">
        <v>99</v>
      </c>
      <c r="C215" t="str">
        <f t="shared" si="6"/>
        <v>Senegal |HCD Gender Index - Health and nutrition</v>
      </c>
      <c r="D215" t="s">
        <v>141</v>
      </c>
      <c r="E215" s="59" t="str">
        <f>IFERROR(INDEX(Sheet7!D:D, MATCH(B215,Sheet7!B:B, 0)), "Non trouvé")</f>
        <v>Scale 0-1</v>
      </c>
      <c r="F215" t="str">
        <f>IFERROR(INDEX(Sheet7!D:D, MATCH(C215,Sheet7!C:C, 0)), "Non trouvé")</f>
        <v>Non trouvé</v>
      </c>
      <c r="G215">
        <v>1.2167601768903999</v>
      </c>
      <c r="H215" cm="1">
        <f t="array" ref="H215">IF(AND(B215&lt;&gt;"", I215&lt;&gt;""), 1 + SUMPRODUCT((B$2:B$237=B215) * (I$2:I$237&gt;I215) * (A$2:A$237&lt;&gt;"ECOWAS")), "")</f>
        <v>6</v>
      </c>
      <c r="I215">
        <v>1.1413252077939287</v>
      </c>
      <c r="N215" s="59"/>
      <c r="O215">
        <v>1.2167601768903999</v>
      </c>
      <c r="P215">
        <v>1.1413252077939287</v>
      </c>
      <c r="AD215" t="s">
        <v>11</v>
      </c>
      <c r="AE215" t="s">
        <v>35</v>
      </c>
      <c r="AF215">
        <v>13</v>
      </c>
      <c r="AG215" t="s">
        <v>83</v>
      </c>
      <c r="AH215" t="str">
        <f t="shared" si="7"/>
        <v>Guinea|HCD Index - Mean years of schooling</v>
      </c>
      <c r="AI215">
        <v>13</v>
      </c>
      <c r="AJ215" t="s">
        <v>72</v>
      </c>
      <c r="AK215">
        <v>8.5638316295034461E-2</v>
      </c>
      <c r="AL215">
        <v>0.09</v>
      </c>
      <c r="AM215">
        <v>-3.0901546010021014E-2</v>
      </c>
      <c r="AO215">
        <v>5.9098453989978983E-2</v>
      </c>
      <c r="AP215">
        <v>12</v>
      </c>
      <c r="AQ215">
        <v>0.140548397736697</v>
      </c>
      <c r="AR215">
        <v>0.29714698518633231</v>
      </c>
    </row>
    <row r="216" spans="1:44" x14ac:dyDescent="0.35">
      <c r="A216" t="s">
        <v>141</v>
      </c>
      <c r="B216" s="9" t="s">
        <v>100</v>
      </c>
      <c r="C216" t="str">
        <f t="shared" si="6"/>
        <v>Senegal |HCD Gender Index - Education, skills and labor participation</v>
      </c>
      <c r="D216" t="s">
        <v>141</v>
      </c>
      <c r="E216" s="59" t="str">
        <f>IFERROR(INDEX(Sheet7!D:D, MATCH(B216,Sheet7!B:B, 0)), "Non trouvé")</f>
        <v>Scale 0-1</v>
      </c>
      <c r="F216" t="str">
        <f>IFERROR(INDEX(Sheet7!D:D, MATCH(C216,Sheet7!C:C, 0)), "Non trouvé")</f>
        <v>Non trouvé</v>
      </c>
      <c r="G216">
        <v>0.84095890378115512</v>
      </c>
      <c r="H216" cm="1">
        <f t="array" ref="H216">IF(AND(B216&lt;&gt;"", I216&lt;&gt;""), 1 + SUMPRODUCT((B$2:B$237=B216) * (I$2:I$237&gt;I216) * (A$2:A$237&lt;&gt;"ECOWAS")), "")</f>
        <v>4</v>
      </c>
      <c r="I216">
        <v>0.92280028938623304</v>
      </c>
      <c r="N216" s="59"/>
      <c r="O216">
        <v>0.84095890378115512</v>
      </c>
      <c r="P216">
        <v>0.92280028938623304</v>
      </c>
      <c r="AD216" t="s">
        <v>12</v>
      </c>
      <c r="AE216" t="s">
        <v>35</v>
      </c>
      <c r="AF216">
        <v>13</v>
      </c>
      <c r="AG216" t="s">
        <v>83</v>
      </c>
      <c r="AH216" t="str">
        <f t="shared" si="7"/>
        <v>Guinea-Bissau|HCD Index - Mean years of schooling</v>
      </c>
      <c r="AI216">
        <v>13</v>
      </c>
      <c r="AJ216" t="s">
        <v>72</v>
      </c>
      <c r="AK216">
        <v>0.13235012518323511</v>
      </c>
      <c r="AL216">
        <v>0.16</v>
      </c>
      <c r="AM216">
        <v>1.3920245642516094E-3</v>
      </c>
      <c r="AO216">
        <v>0.16139202456425161</v>
      </c>
      <c r="AP216">
        <v>8</v>
      </c>
      <c r="AQ216">
        <v>0.1994624469452671</v>
      </c>
      <c r="AR216">
        <v>0.39086072049482129</v>
      </c>
    </row>
    <row r="217" spans="1:44" x14ac:dyDescent="0.35">
      <c r="A217" t="s">
        <v>141</v>
      </c>
      <c r="B217" s="9" t="s">
        <v>101</v>
      </c>
      <c r="C217" t="str">
        <f t="shared" si="6"/>
        <v>Senegal |HCD Gender Index - Entrepreneurship, financial inclusion and digital economy</v>
      </c>
      <c r="D217" t="s">
        <v>141</v>
      </c>
      <c r="E217" s="59" t="str">
        <f>IFERROR(INDEX(Sheet7!D:D, MATCH(B217,Sheet7!B:B, 0)), "Non trouvé")</f>
        <v>Scale 0-1</v>
      </c>
      <c r="F217" t="str">
        <f>IFERROR(INDEX(Sheet7!D:D, MATCH(C217,Sheet7!C:C, 0)), "Non trouvé")</f>
        <v>Non trouvé</v>
      </c>
      <c r="G217">
        <v>0.47950820365057661</v>
      </c>
      <c r="H217" cm="1">
        <f t="array" ref="H217">IF(AND(B217&lt;&gt;"", I217&lt;&gt;""), 1 + SUMPRODUCT((B$2:B$237=B217) * (I$2:I$237&gt;I217) * (A$2:A$237&lt;&gt;"ECOWAS")), "")</f>
        <v>11</v>
      </c>
      <c r="I217">
        <v>0.4841834566682191</v>
      </c>
      <c r="N217" s="59"/>
      <c r="O217">
        <v>0.47950820365057661</v>
      </c>
      <c r="P217">
        <v>0.4841834566682191</v>
      </c>
      <c r="AD217" t="s">
        <v>13</v>
      </c>
      <c r="AE217" t="s">
        <v>35</v>
      </c>
      <c r="AF217">
        <v>13</v>
      </c>
      <c r="AG217" t="s">
        <v>83</v>
      </c>
      <c r="AH217" t="str">
        <f t="shared" si="7"/>
        <v>Liberia|HCD Index - Mean years of schooling</v>
      </c>
      <c r="AI217">
        <v>13</v>
      </c>
      <c r="AJ217" t="s">
        <v>72</v>
      </c>
      <c r="AK217">
        <v>0.24134434592236981</v>
      </c>
      <c r="AL217">
        <v>0.25</v>
      </c>
      <c r="AM217">
        <v>3.9465637866199221E-2</v>
      </c>
      <c r="AO217">
        <v>0.28946563786619922</v>
      </c>
      <c r="AP217">
        <v>5</v>
      </c>
      <c r="AQ217">
        <v>0.33692856176526398</v>
      </c>
      <c r="AR217">
        <v>0.60952610288129572</v>
      </c>
    </row>
    <row r="218" spans="1:44" x14ac:dyDescent="0.35">
      <c r="A218" t="s">
        <v>141</v>
      </c>
      <c r="B218" s="28" t="s">
        <v>98</v>
      </c>
      <c r="C218" t="str">
        <f t="shared" si="6"/>
        <v>Senegal |HCD Gender Index - Integrated index</v>
      </c>
      <c r="D218" t="s">
        <v>141</v>
      </c>
      <c r="E218" s="59" t="str">
        <f>IFERROR(INDEX(Sheet7!D:D, MATCH(B218,Sheet7!B:B, 0)), "Non trouvé")</f>
        <v>Scale 0-1</v>
      </c>
      <c r="F218" t="str">
        <f>IFERROR(INDEX(Sheet7!D:D, MATCH(C218,Sheet7!C:C, 0)), "Non trouvé")</f>
        <v>Non trouvé</v>
      </c>
      <c r="G218">
        <v>0.84574242810737721</v>
      </c>
      <c r="H218" cm="1">
        <f t="array" ref="H218">IF(AND(B218&lt;&gt;"", I218&lt;&gt;""), 1 + SUMPRODUCT((B$2:B$237=B218) * (I$2:I$237&gt;I218) * (A$2:A$237&lt;&gt;"ECOWAS")), "")</f>
        <v>5</v>
      </c>
      <c r="I218">
        <v>0.84943631794946028</v>
      </c>
      <c r="N218" s="59"/>
      <c r="O218">
        <v>0.84574242810737721</v>
      </c>
      <c r="P218">
        <v>0.84943631794946028</v>
      </c>
      <c r="AD218" t="s">
        <v>14</v>
      </c>
      <c r="AE218" t="s">
        <v>35</v>
      </c>
      <c r="AF218">
        <v>13</v>
      </c>
      <c r="AG218" t="s">
        <v>83</v>
      </c>
      <c r="AH218" t="str">
        <f t="shared" si="7"/>
        <v>Mali|HCD Index - Mean years of schooling</v>
      </c>
      <c r="AI218">
        <v>13</v>
      </c>
      <c r="AJ218" t="s">
        <v>72</v>
      </c>
      <c r="AK218">
        <v>6.2282411850934138E-2</v>
      </c>
      <c r="AL218">
        <v>0</v>
      </c>
      <c r="AM218">
        <v>2.0794584632948961E-3</v>
      </c>
      <c r="AO218">
        <v>2.0794584632948961E-3</v>
      </c>
      <c r="AP218">
        <v>14</v>
      </c>
      <c r="AQ218">
        <v>0.11109137313241201</v>
      </c>
      <c r="AR218">
        <v>0.25029011753208769</v>
      </c>
    </row>
    <row r="219" spans="1:44" x14ac:dyDescent="0.35">
      <c r="A219" t="s">
        <v>18</v>
      </c>
      <c r="B219" s="5" t="s">
        <v>99</v>
      </c>
      <c r="C219" t="str">
        <f t="shared" si="6"/>
        <v>Sierra Leone|HCD Gender Index - Health and nutrition</v>
      </c>
      <c r="D219" t="s">
        <v>18</v>
      </c>
      <c r="E219" s="59" t="str">
        <f>IFERROR(INDEX(Sheet7!D:D, MATCH(B219,Sheet7!B:B, 0)), "Non trouvé")</f>
        <v>Scale 0-1</v>
      </c>
      <c r="F219" t="str">
        <f>IFERROR(INDEX(Sheet7!D:D, MATCH(C219,Sheet7!C:C, 0)), "Non trouvé")</f>
        <v>Scale 0-1</v>
      </c>
      <c r="G219">
        <v>1.0831342035472</v>
      </c>
      <c r="H219" cm="1">
        <f t="array" ref="H219">IF(AND(B219&lt;&gt;"", I219&lt;&gt;""), 1 + SUMPRODUCT((B$2:B$237=B219) * (I$2:I$237&gt;I219) * (A$2:A$237&lt;&gt;"ECOWAS")), "")</f>
        <v>8</v>
      </c>
      <c r="I219">
        <v>1.1395418359857643</v>
      </c>
      <c r="N219" s="59"/>
      <c r="O219">
        <v>1.0831342035472</v>
      </c>
      <c r="P219">
        <v>1.1395418359857643</v>
      </c>
      <c r="AD219" t="s">
        <v>15</v>
      </c>
      <c r="AE219" t="s">
        <v>35</v>
      </c>
      <c r="AF219">
        <v>13</v>
      </c>
      <c r="AG219" t="s">
        <v>83</v>
      </c>
      <c r="AH219" t="str">
        <f t="shared" si="7"/>
        <v>Niger|HCD Index - Mean years of schooling</v>
      </c>
      <c r="AI219">
        <v>13</v>
      </c>
      <c r="AJ219" t="s">
        <v>72</v>
      </c>
      <c r="AK219">
        <v>3.1141205925467069E-2</v>
      </c>
      <c r="AL219">
        <v>0.04</v>
      </c>
      <c r="AM219">
        <v>-0.04</v>
      </c>
      <c r="AO219">
        <v>0</v>
      </c>
      <c r="AP219">
        <v>15</v>
      </c>
      <c r="AQ219">
        <v>7.1815340326698618E-2</v>
      </c>
      <c r="AR219">
        <v>0.1878142939930951</v>
      </c>
    </row>
    <row r="220" spans="1:44" x14ac:dyDescent="0.35">
      <c r="A220" t="s">
        <v>18</v>
      </c>
      <c r="B220" s="9" t="s">
        <v>100</v>
      </c>
      <c r="C220" t="str">
        <f t="shared" si="6"/>
        <v>Sierra Leone|HCD Gender Index - Education, skills and labor participation</v>
      </c>
      <c r="D220" t="s">
        <v>18</v>
      </c>
      <c r="E220" s="59" t="str">
        <f>IFERROR(INDEX(Sheet7!D:D, MATCH(B220,Sheet7!B:B, 0)), "Non trouvé")</f>
        <v>Scale 0-1</v>
      </c>
      <c r="F220" t="str">
        <f>IFERROR(INDEX(Sheet7!D:D, MATCH(C220,Sheet7!C:C, 0)), "Non trouvé")</f>
        <v>Scale 0-1</v>
      </c>
      <c r="G220">
        <v>0.88313207050277198</v>
      </c>
      <c r="H220" cm="1">
        <f t="array" ref="H220">IF(AND(B220&lt;&gt;"", I220&lt;&gt;""), 1 + SUMPRODUCT((B$2:B$237=B220) * (I$2:I$237&gt;I220) * (A$2:A$237&lt;&gt;"ECOWAS")), "")</f>
        <v>5</v>
      </c>
      <c r="I220">
        <v>0.86452849585586078</v>
      </c>
      <c r="N220" s="59"/>
      <c r="O220">
        <v>0.88313207050277198</v>
      </c>
      <c r="P220">
        <v>0.86452849585586078</v>
      </c>
      <c r="AD220" t="s">
        <v>16</v>
      </c>
      <c r="AE220" t="s">
        <v>35</v>
      </c>
      <c r="AF220">
        <v>13</v>
      </c>
      <c r="AG220" t="s">
        <v>83</v>
      </c>
      <c r="AH220" t="str">
        <f t="shared" si="7"/>
        <v>Nigeria|HCD Index - Mean years of schooling</v>
      </c>
      <c r="AI220">
        <v>13</v>
      </c>
      <c r="AJ220" t="s">
        <v>72</v>
      </c>
      <c r="AK220">
        <v>0.38147977258697169</v>
      </c>
      <c r="AL220">
        <v>0.4</v>
      </c>
      <c r="AM220">
        <v>6.6025805245194191E-2</v>
      </c>
      <c r="AO220">
        <v>0.46602580524519421</v>
      </c>
      <c r="AP220">
        <v>1</v>
      </c>
      <c r="AQ220">
        <v>0.51367070939097426</v>
      </c>
      <c r="AR220">
        <v>0.89066730880676281</v>
      </c>
    </row>
    <row r="221" spans="1:44" x14ac:dyDescent="0.35">
      <c r="A221" t="s">
        <v>18</v>
      </c>
      <c r="B221" s="9" t="s">
        <v>101</v>
      </c>
      <c r="C221" t="str">
        <f t="shared" si="6"/>
        <v>Sierra Leone|HCD Gender Index - Entrepreneurship, financial inclusion and digital economy</v>
      </c>
      <c r="D221" t="s">
        <v>18</v>
      </c>
      <c r="E221" s="59" t="str">
        <f>IFERROR(INDEX(Sheet7!D:D, MATCH(B221,Sheet7!B:B, 0)), "Non trouvé")</f>
        <v>Scale 0-1</v>
      </c>
      <c r="F221" t="str">
        <f>IFERROR(INDEX(Sheet7!D:D, MATCH(C221,Sheet7!C:C, 0)), "Non trouvé")</f>
        <v>Scale 0-1</v>
      </c>
      <c r="G221">
        <v>0.53757951771203527</v>
      </c>
      <c r="H221" cm="1">
        <f t="array" ref="H221">IF(AND(B221&lt;&gt;"", I221&lt;&gt;""), 1 + SUMPRODUCT((B$2:B$237=B221) * (I$2:I$237&gt;I221) * (A$2:A$237&lt;&gt;"ECOWAS")), "")</f>
        <v>9</v>
      </c>
      <c r="I221">
        <v>0.49784088422691003</v>
      </c>
      <c r="N221" s="59"/>
      <c r="O221">
        <v>0.53757951771203527</v>
      </c>
      <c r="P221">
        <v>0.49784088422691003</v>
      </c>
      <c r="AD221" t="s">
        <v>17</v>
      </c>
      <c r="AE221" t="s">
        <v>35</v>
      </c>
      <c r="AF221">
        <v>13</v>
      </c>
      <c r="AG221" t="s">
        <v>83</v>
      </c>
      <c r="AH221" t="str">
        <f t="shared" si="7"/>
        <v>Senegal|HCD Index - Mean years of schooling</v>
      </c>
      <c r="AI221">
        <v>13</v>
      </c>
      <c r="AJ221" t="s">
        <v>72</v>
      </c>
      <c r="AK221">
        <v>0.1167795222205015</v>
      </c>
      <c r="AL221">
        <v>0.12</v>
      </c>
      <c r="AM221">
        <v>-1.9774608777795091E-2</v>
      </c>
      <c r="AO221">
        <v>0.1002253912222049</v>
      </c>
      <c r="AP221">
        <v>11</v>
      </c>
      <c r="AQ221">
        <v>0.1798244305424104</v>
      </c>
      <c r="AR221">
        <v>0.35962280872532493</v>
      </c>
    </row>
    <row r="222" spans="1:44" x14ac:dyDescent="0.35">
      <c r="A222" t="s">
        <v>18</v>
      </c>
      <c r="B222" s="28" t="s">
        <v>98</v>
      </c>
      <c r="C222" t="str">
        <f t="shared" si="6"/>
        <v>Sierra Leone|HCD Gender Index - Integrated index</v>
      </c>
      <c r="D222" t="s">
        <v>18</v>
      </c>
      <c r="E222" s="59" t="str">
        <f>IFERROR(INDEX(Sheet7!D:D, MATCH(B222,Sheet7!B:B, 0)), "Non trouvé")</f>
        <v>Scale 0-1</v>
      </c>
      <c r="F222" t="str">
        <f>IFERROR(INDEX(Sheet7!D:D, MATCH(C222,Sheet7!C:C, 0)), "Non trouvé")</f>
        <v>Scale 0-1</v>
      </c>
      <c r="G222">
        <v>0.83461526392066909</v>
      </c>
      <c r="H222" cm="1">
        <f t="array" ref="H222">IF(AND(B222&lt;&gt;"", I222&lt;&gt;""), 1 + SUMPRODUCT((B$2:B$237=B222) * (I$2:I$237&gt;I222) * (A$2:A$237&lt;&gt;"ECOWAS")), "")</f>
        <v>6</v>
      </c>
      <c r="I222">
        <v>0.83397040535617828</v>
      </c>
      <c r="N222" s="59"/>
      <c r="O222">
        <v>0.83461526392066909</v>
      </c>
      <c r="P222">
        <v>0.83397040535617828</v>
      </c>
      <c r="AD222" t="s">
        <v>18</v>
      </c>
      <c r="AE222" t="s">
        <v>35</v>
      </c>
      <c r="AF222">
        <v>13</v>
      </c>
      <c r="AG222" t="s">
        <v>83</v>
      </c>
      <c r="AH222" t="str">
        <f t="shared" si="7"/>
        <v>Sierra Leone|HCD Index - Mean years of schooling</v>
      </c>
      <c r="AI222">
        <v>13</v>
      </c>
      <c r="AJ222" t="s">
        <v>72</v>
      </c>
      <c r="AK222">
        <v>0.1557060296273354</v>
      </c>
      <c r="AL222">
        <v>0.16</v>
      </c>
      <c r="AM222">
        <v>-1.0566871316881804E-2</v>
      </c>
      <c r="AO222">
        <v>0.1494331286831182</v>
      </c>
      <c r="AP222">
        <v>9</v>
      </c>
      <c r="AQ222">
        <v>0.22891947154955219</v>
      </c>
      <c r="AR222">
        <v>0.43771758814906581</v>
      </c>
    </row>
    <row r="223" spans="1:44" x14ac:dyDescent="0.35">
      <c r="A223" t="s">
        <v>142</v>
      </c>
      <c r="B223" s="5" t="s">
        <v>99</v>
      </c>
      <c r="C223" t="str">
        <f t="shared" si="6"/>
        <v>Togo |HCD Gender Index - Health and nutrition</v>
      </c>
      <c r="D223" t="s">
        <v>142</v>
      </c>
      <c r="E223" s="59" t="str">
        <f>IFERROR(INDEX(Sheet7!D:D, MATCH(B223,Sheet7!B:B, 0)), "Non trouvé")</f>
        <v>Scale 0-1</v>
      </c>
      <c r="F223" t="str">
        <f>IFERROR(INDEX(Sheet7!D:D, MATCH(C223,Sheet7!C:C, 0)), "Non trouvé")</f>
        <v>Non trouvé</v>
      </c>
      <c r="G223">
        <v>1.09998353270813</v>
      </c>
      <c r="H223" cm="1">
        <f t="array" ref="H223">IF(AND(B223&lt;&gt;"", I223&lt;&gt;""), 1 + SUMPRODUCT((B$2:B$237=B223) * (I$2:I$237&gt;I223) * (A$2:A$237&lt;&gt;"ECOWAS")), "")</f>
        <v>14</v>
      </c>
      <c r="I223">
        <v>1.1006498035377801</v>
      </c>
      <c r="N223" s="59"/>
      <c r="O223">
        <v>1.09998353270813</v>
      </c>
      <c r="P223">
        <v>1.1006498035377801</v>
      </c>
      <c r="AD223" t="s">
        <v>19</v>
      </c>
      <c r="AE223" t="s">
        <v>35</v>
      </c>
      <c r="AF223">
        <v>13</v>
      </c>
      <c r="AG223" t="s">
        <v>83</v>
      </c>
      <c r="AH223" t="str">
        <f t="shared" si="7"/>
        <v>Gambia, The|HCD Index - Mean years of schooling</v>
      </c>
      <c r="AI223">
        <v>13</v>
      </c>
      <c r="AJ223" t="s">
        <v>72</v>
      </c>
      <c r="AK223">
        <v>0.17127663259006889</v>
      </c>
      <c r="AL223">
        <v>0.18</v>
      </c>
      <c r="AM223">
        <v>4.6740691183605715E-2</v>
      </c>
      <c r="AO223">
        <v>0.22674069118360571</v>
      </c>
      <c r="AP223">
        <v>6</v>
      </c>
      <c r="AQ223">
        <v>0.24855748795240881</v>
      </c>
      <c r="AR223">
        <v>0.46895549991856222</v>
      </c>
    </row>
    <row r="224" spans="1:44" x14ac:dyDescent="0.35">
      <c r="A224" t="s">
        <v>142</v>
      </c>
      <c r="B224" s="9" t="s">
        <v>100</v>
      </c>
      <c r="C224" t="str">
        <f t="shared" si="6"/>
        <v>Togo |HCD Gender Index - Education, skills and labor participation</v>
      </c>
      <c r="D224" t="s">
        <v>142</v>
      </c>
      <c r="E224" s="59" t="str">
        <f>IFERROR(INDEX(Sheet7!D:D, MATCH(B224,Sheet7!B:B, 0)), "Non trouvé")</f>
        <v>Scale 0-1</v>
      </c>
      <c r="F224" t="str">
        <f>IFERROR(INDEX(Sheet7!D:D, MATCH(C224,Sheet7!C:C, 0)), "Non trouvé")</f>
        <v>Non trouvé</v>
      </c>
      <c r="G224">
        <v>0.7263825295049543</v>
      </c>
      <c r="H224" cm="1">
        <f t="array" ref="H224">IF(AND(B224&lt;&gt;"", I224&lt;&gt;""), 1 + SUMPRODUCT((B$2:B$237=B224) * (I$2:I$237&gt;I224) * (A$2:A$237&lt;&gt;"ECOWAS")), "")</f>
        <v>13</v>
      </c>
      <c r="I224">
        <v>0.68709894380719094</v>
      </c>
      <c r="N224" s="59"/>
      <c r="O224">
        <v>0.7263825295049543</v>
      </c>
      <c r="P224">
        <v>0.68709894380719094</v>
      </c>
      <c r="AD224" t="s">
        <v>20</v>
      </c>
      <c r="AE224" t="s">
        <v>35</v>
      </c>
      <c r="AF224">
        <v>13</v>
      </c>
      <c r="AG224" t="s">
        <v>83</v>
      </c>
      <c r="AH224" t="str">
        <f t="shared" si="7"/>
        <v>Togo|HCD Index - Mean years of schooling</v>
      </c>
      <c r="AI224">
        <v>13</v>
      </c>
      <c r="AJ224" t="s">
        <v>72</v>
      </c>
      <c r="AK224">
        <v>0.24912964740373661</v>
      </c>
      <c r="AL224">
        <v>0.26</v>
      </c>
      <c r="AM224">
        <v>5.0657975809568712E-2</v>
      </c>
      <c r="AO224">
        <v>0.31065797580956872</v>
      </c>
      <c r="AP224">
        <v>4</v>
      </c>
      <c r="AQ224">
        <v>0.34674756996669232</v>
      </c>
      <c r="AR224">
        <v>0.62514505876604376</v>
      </c>
    </row>
    <row r="225" spans="1:44" x14ac:dyDescent="0.35">
      <c r="A225" t="s">
        <v>142</v>
      </c>
      <c r="B225" s="9" t="s">
        <v>101</v>
      </c>
      <c r="C225" t="str">
        <f t="shared" si="6"/>
        <v>Togo |HCD Gender Index - Entrepreneurship, financial inclusion and digital economy</v>
      </c>
      <c r="D225" t="s">
        <v>142</v>
      </c>
      <c r="E225" s="59" t="str">
        <f>IFERROR(INDEX(Sheet7!D:D, MATCH(B225,Sheet7!B:B, 0)), "Non trouvé")</f>
        <v>Scale 0-1</v>
      </c>
      <c r="F225" t="str">
        <f>IFERROR(INDEX(Sheet7!D:D, MATCH(C225,Sheet7!C:C, 0)), "Non trouvé")</f>
        <v>Non trouvé</v>
      </c>
      <c r="G225">
        <v>0.55390541210658117</v>
      </c>
      <c r="H225" cm="1">
        <f t="array" ref="H225">IF(AND(B225&lt;&gt;"", I225&lt;&gt;""), 1 + SUMPRODUCT((B$2:B$237=B225) * (I$2:I$237&gt;I225) * (A$2:A$237&lt;&gt;"ECOWAS")), "")</f>
        <v>4</v>
      </c>
      <c r="I225">
        <v>0.6143870036817225</v>
      </c>
      <c r="N225" s="59"/>
      <c r="O225">
        <v>0.55390541210658117</v>
      </c>
      <c r="P225">
        <v>0.6143870036817225</v>
      </c>
      <c r="AD225" t="s">
        <v>21</v>
      </c>
      <c r="AE225" t="s">
        <v>35</v>
      </c>
      <c r="AF225">
        <v>13</v>
      </c>
      <c r="AG225" t="s">
        <v>83</v>
      </c>
      <c r="AH225" t="str">
        <f t="shared" si="7"/>
        <v>ECOWAS|HCD Index - Mean years of schooling</v>
      </c>
      <c r="AI225">
        <v>13</v>
      </c>
      <c r="AJ225" t="s">
        <v>72</v>
      </c>
      <c r="AK225">
        <v>0.19151841644162251</v>
      </c>
      <c r="AL225">
        <v>0.2</v>
      </c>
      <c r="AM225">
        <v>-8.5452577589547052E-3</v>
      </c>
      <c r="AO225">
        <v>0.19145474224104531</v>
      </c>
      <c r="AQ225">
        <v>0.27408690927612261</v>
      </c>
      <c r="AR225">
        <v>0.50956478521890736</v>
      </c>
    </row>
    <row r="226" spans="1:44" x14ac:dyDescent="0.35">
      <c r="A226" t="s">
        <v>142</v>
      </c>
      <c r="B226" s="28" t="s">
        <v>98</v>
      </c>
      <c r="C226" t="str">
        <f t="shared" si="6"/>
        <v>Togo |HCD Gender Index - Integrated index</v>
      </c>
      <c r="D226" t="s">
        <v>142</v>
      </c>
      <c r="E226" s="59" t="str">
        <f>IFERROR(INDEX(Sheet7!D:D, MATCH(B226,Sheet7!B:B, 0)), "Non trouvé")</f>
        <v>Scale 0-1</v>
      </c>
      <c r="F226" t="str">
        <f>IFERROR(INDEX(Sheet7!D:D, MATCH(C226,Sheet7!C:C, 0)), "Non trouvé")</f>
        <v>Non trouvé</v>
      </c>
      <c r="G226">
        <v>0.79342382477322182</v>
      </c>
      <c r="H226" cm="1">
        <f t="array" ref="H226">IF(AND(B226&lt;&gt;"", I226&lt;&gt;""), 1 + SUMPRODUCT((B$2:B$237=B226) * (I$2:I$237&gt;I226) * (A$2:A$237&lt;&gt;"ECOWAS")), "")</f>
        <v>9</v>
      </c>
      <c r="I226">
        <v>0.80071191700889788</v>
      </c>
      <c r="N226" s="59"/>
      <c r="O226">
        <v>0.79342382477322182</v>
      </c>
      <c r="P226">
        <v>0.80071191700889788</v>
      </c>
      <c r="AD226" t="s">
        <v>6</v>
      </c>
      <c r="AE226" t="s">
        <v>36</v>
      </c>
      <c r="AF226">
        <v>14</v>
      </c>
      <c r="AG226" t="s">
        <v>84</v>
      </c>
      <c r="AH226" t="str">
        <f t="shared" si="7"/>
        <v>Benin|HCD Index - Harmonized test scores</v>
      </c>
      <c r="AI226">
        <v>14</v>
      </c>
      <c r="AJ226" t="s">
        <v>85</v>
      </c>
      <c r="AK226">
        <v>0.40262088164994531</v>
      </c>
      <c r="AL226">
        <v>0.4</v>
      </c>
      <c r="AM226">
        <v>2.2276971952089886E-3</v>
      </c>
      <c r="AO226">
        <v>0.40222769719520901</v>
      </c>
      <c r="AP226">
        <v>4</v>
      </c>
      <c r="AQ226">
        <v>0.49317683878277457</v>
      </c>
      <c r="AR226">
        <v>0.82639847826930912</v>
      </c>
    </row>
    <row r="227" spans="1:44" x14ac:dyDescent="0.35">
      <c r="A227" t="s">
        <v>21</v>
      </c>
      <c r="B227" t="s">
        <v>104</v>
      </c>
      <c r="C227" t="str">
        <f t="shared" si="6"/>
        <v>ECOWAS|HCD Gender Index - Under-5 mortality rate</v>
      </c>
      <c r="D227" t="s">
        <v>21</v>
      </c>
      <c r="E227" s="59" t="str">
        <f>IFERROR(INDEX(Sheet7!D:D, MATCH(B227,Sheet7!B:B, 0)), "Non trouvé")</f>
        <v># of deaths/1000 live births</v>
      </c>
      <c r="F227" t="str">
        <f>IFERROR(INDEX(Sheet7!D:D, MATCH(C227,Sheet7!C:C, 0)), "Non trouvé")</f>
        <v># of deaths/1000 live births</v>
      </c>
      <c r="G227">
        <v>1.1432172151373967</v>
      </c>
      <c r="I227">
        <v>1.1439830891772611</v>
      </c>
      <c r="N227" s="59"/>
      <c r="O227">
        <v>1.1432172151373967</v>
      </c>
      <c r="P227">
        <v>1.1439830891772611</v>
      </c>
      <c r="AD227" t="s">
        <v>7</v>
      </c>
      <c r="AE227" t="s">
        <v>36</v>
      </c>
      <c r="AF227">
        <v>14</v>
      </c>
      <c r="AG227" t="s">
        <v>84</v>
      </c>
      <c r="AH227" t="str">
        <f t="shared" si="7"/>
        <v>Burkina Faso|HCD Index - Harmonized test scores</v>
      </c>
      <c r="AI227">
        <v>14</v>
      </c>
      <c r="AJ227" t="s">
        <v>85</v>
      </c>
      <c r="AK227">
        <v>0.50455021877651374</v>
      </c>
      <c r="AL227">
        <v>0.5</v>
      </c>
      <c r="AM227">
        <v>2.7885097896417355E-3</v>
      </c>
      <c r="AO227">
        <v>0.50278850978964174</v>
      </c>
      <c r="AP227">
        <v>3</v>
      </c>
      <c r="AQ227">
        <v>0.59982263201001118</v>
      </c>
      <c r="AR227">
        <v>0.95039956521980273</v>
      </c>
    </row>
    <row r="228" spans="1:44" x14ac:dyDescent="0.35">
      <c r="A228" t="s">
        <v>21</v>
      </c>
      <c r="B228" t="s">
        <v>105</v>
      </c>
      <c r="C228" t="str">
        <f t="shared" si="6"/>
        <v>ECOWAS|HCD Gender Index - Under-5 stunting rate</v>
      </c>
      <c r="D228" t="s">
        <v>21</v>
      </c>
      <c r="E228" s="59" t="str">
        <f>IFERROR(INDEX(Sheet7!D:D, MATCH(B228,Sheet7!B:B, 0)), "Non trouvé")</f>
        <v>% of children under 5</v>
      </c>
      <c r="F228" t="str">
        <f>IFERROR(INDEX(Sheet7!D:D, MATCH(C228,Sheet7!C:C, 0)), "Non trouvé")</f>
        <v>% of children under 20</v>
      </c>
      <c r="G228">
        <v>1.170145569981988</v>
      </c>
      <c r="I228">
        <v>1.1491347867111732</v>
      </c>
      <c r="N228" s="59"/>
      <c r="O228">
        <v>1.170145569981988</v>
      </c>
      <c r="P228">
        <v>1.1491347867111732</v>
      </c>
      <c r="AD228" t="s">
        <v>8</v>
      </c>
      <c r="AE228" t="s">
        <v>36</v>
      </c>
      <c r="AF228">
        <v>14</v>
      </c>
      <c r="AG228" t="s">
        <v>84</v>
      </c>
      <c r="AH228" t="str">
        <f t="shared" si="7"/>
        <v>Cabo Verde|HCD Index - Harmonized test scores</v>
      </c>
      <c r="AI228">
        <v>14</v>
      </c>
      <c r="AJ228" t="s">
        <v>85</v>
      </c>
      <c r="AM228">
        <v>0</v>
      </c>
      <c r="AP228" t="s">
        <v>148</v>
      </c>
      <c r="AR228">
        <v>0.65641365490800718</v>
      </c>
    </row>
    <row r="229" spans="1:44" x14ac:dyDescent="0.35">
      <c r="A229" t="s">
        <v>21</v>
      </c>
      <c r="B229" t="s">
        <v>106</v>
      </c>
      <c r="C229" t="str">
        <f t="shared" si="6"/>
        <v>ECOWAS|HCD Gender Index - Life expectancy at birth</v>
      </c>
      <c r="D229" t="s">
        <v>21</v>
      </c>
      <c r="E229" s="59" t="str">
        <f>IFERROR(INDEX(Sheet7!D:D, MATCH(B229,Sheet7!B:B, 0)), "Non trouvé")</f>
        <v># years</v>
      </c>
      <c r="F229" t="str">
        <f>IFERROR(INDEX(Sheet7!D:D, MATCH(C229,Sheet7!C:C, 0)), "Non trouvé")</f>
        <v># years</v>
      </c>
      <c r="G229">
        <v>1.0358522638556029</v>
      </c>
      <c r="I229">
        <v>1.0333594711264964</v>
      </c>
      <c r="N229" s="59"/>
      <c r="O229">
        <v>1.0358522638556029</v>
      </c>
      <c r="P229">
        <v>1.0333594711264964</v>
      </c>
      <c r="AD229" t="s">
        <v>9</v>
      </c>
      <c r="AE229" t="s">
        <v>36</v>
      </c>
      <c r="AF229">
        <v>14</v>
      </c>
      <c r="AG229" t="s">
        <v>84</v>
      </c>
      <c r="AH229" t="str">
        <f t="shared" si="7"/>
        <v>Cote d'Ivoire|HCD Index - Harmonized test scores</v>
      </c>
      <c r="AI229">
        <v>14</v>
      </c>
      <c r="AJ229" t="s">
        <v>85</v>
      </c>
      <c r="AK229">
        <v>0.34655974623033259</v>
      </c>
      <c r="AL229">
        <v>0.35</v>
      </c>
      <c r="AM229">
        <v>-2.2653663602230645E-3</v>
      </c>
      <c r="AO229">
        <v>0.34773463363977691</v>
      </c>
      <c r="AP229">
        <v>6</v>
      </c>
      <c r="AQ229">
        <v>0.43452165250779451</v>
      </c>
      <c r="AR229">
        <v>0.75819788044653746</v>
      </c>
    </row>
    <row r="230" spans="1:44" x14ac:dyDescent="0.35">
      <c r="A230" t="s">
        <v>21</v>
      </c>
      <c r="B230" t="s">
        <v>107</v>
      </c>
      <c r="C230" t="str">
        <f t="shared" si="6"/>
        <v>ECOWAS|HCD Gender Index - Children out of school</v>
      </c>
      <c r="D230" t="s">
        <v>21</v>
      </c>
      <c r="E230" s="59" t="str">
        <f>IFERROR(INDEX(Sheet7!D:D, MATCH(B230,Sheet7!B:B, 0)), "Non trouvé")</f>
        <v xml:space="preserve">% of primary school age children </v>
      </c>
      <c r="F230" t="str">
        <f>IFERROR(INDEX(Sheet7!D:D, MATCH(C230,Sheet7!C:C, 0)), "Non trouvé")</f>
        <v xml:space="preserve">% of primary school age children </v>
      </c>
      <c r="G230">
        <v>1.0381817639558915</v>
      </c>
      <c r="I230">
        <v>0.88317928572399274</v>
      </c>
      <c r="N230" s="59"/>
      <c r="O230">
        <v>1.0381817639558915</v>
      </c>
      <c r="P230">
        <v>0.88317928572399274</v>
      </c>
      <c r="AD230" t="s">
        <v>10</v>
      </c>
      <c r="AE230" t="s">
        <v>36</v>
      </c>
      <c r="AF230">
        <v>14</v>
      </c>
      <c r="AG230" t="s">
        <v>84</v>
      </c>
      <c r="AH230" t="str">
        <f t="shared" si="7"/>
        <v>Ghana|HCD Index - Harmonized test scores</v>
      </c>
      <c r="AI230">
        <v>14</v>
      </c>
      <c r="AJ230" t="s">
        <v>85</v>
      </c>
      <c r="AK230">
        <v>1.0192933712656839E-2</v>
      </c>
      <c r="AL230">
        <v>0.01</v>
      </c>
      <c r="AM230">
        <v>1.5984748192457796E-3</v>
      </c>
      <c r="AO230">
        <v>1.159847481924578E-2</v>
      </c>
      <c r="AP230">
        <v>12</v>
      </c>
      <c r="AQ230">
        <v>8.2590534857913678E-2</v>
      </c>
      <c r="AR230">
        <v>0.34899429350990868</v>
      </c>
    </row>
    <row r="231" spans="1:44" x14ac:dyDescent="0.35">
      <c r="A231" t="s">
        <v>21</v>
      </c>
      <c r="B231" t="s">
        <v>108</v>
      </c>
      <c r="C231" t="str">
        <f t="shared" si="6"/>
        <v>ECOWAS|HCD Gender Index - Mean years of schooling</v>
      </c>
      <c r="D231" t="s">
        <v>21</v>
      </c>
      <c r="E231" s="59" t="str">
        <f>IFERROR(INDEX(Sheet7!D:D, MATCH(B231,Sheet7!B:B, 0)), "Non trouvé")</f>
        <v># years</v>
      </c>
      <c r="F231" t="str">
        <f>IFERROR(INDEX(Sheet7!D:D, MATCH(C231,Sheet7!C:C, 0)), "Non trouvé")</f>
        <v># years</v>
      </c>
      <c r="G231">
        <v>0.65966051023943451</v>
      </c>
      <c r="I231">
        <v>0.66322039320782011</v>
      </c>
      <c r="N231" s="59"/>
      <c r="O231">
        <v>0.65966051023943451</v>
      </c>
      <c r="P231">
        <v>0.66322039320782011</v>
      </c>
      <c r="AD231" t="s">
        <v>11</v>
      </c>
      <c r="AE231" t="s">
        <v>36</v>
      </c>
      <c r="AF231">
        <v>14</v>
      </c>
      <c r="AG231" t="s">
        <v>84</v>
      </c>
      <c r="AH231" t="str">
        <f t="shared" si="7"/>
        <v>Guinea|HCD Index - Harmonized test scores</v>
      </c>
      <c r="AI231">
        <v>14</v>
      </c>
      <c r="AJ231" t="s">
        <v>85</v>
      </c>
      <c r="AK231">
        <v>0.52493608620182741</v>
      </c>
      <c r="AL231">
        <v>0.53</v>
      </c>
      <c r="AM231">
        <v>-3.7944630388551115E-3</v>
      </c>
      <c r="AO231">
        <v>0.52620553696114492</v>
      </c>
      <c r="AP231">
        <v>2</v>
      </c>
      <c r="AQ231">
        <v>0.62115179065545856</v>
      </c>
      <c r="AR231">
        <v>0.97519978260990126</v>
      </c>
    </row>
    <row r="232" spans="1:44" x14ac:dyDescent="0.35">
      <c r="A232" t="s">
        <v>21</v>
      </c>
      <c r="B232" t="s">
        <v>109</v>
      </c>
      <c r="C232" t="str">
        <f t="shared" si="6"/>
        <v>ECOWAS|HCD Gender Index - Harmonized test scores</v>
      </c>
      <c r="D232" t="s">
        <v>21</v>
      </c>
      <c r="E232" s="59" t="str">
        <f>IFERROR(INDEX(Sheet7!D:D, MATCH(B232,Sheet7!B:B, 0)), "Non trouvé")</f>
        <v>score out of 625</v>
      </c>
      <c r="F232" t="str">
        <f>IFERROR(INDEX(Sheet7!D:D, MATCH(C232,Sheet7!C:C, 0)), "Non trouvé")</f>
        <v>score out of 640</v>
      </c>
      <c r="G232">
        <v>0.99189579777046977</v>
      </c>
      <c r="I232">
        <v>0.98558885744799984</v>
      </c>
      <c r="N232" s="59"/>
      <c r="O232">
        <v>0.99189579777046977</v>
      </c>
      <c r="P232">
        <v>0.98558885744799984</v>
      </c>
      <c r="AD232" t="s">
        <v>12</v>
      </c>
      <c r="AE232" t="s">
        <v>36</v>
      </c>
      <c r="AF232">
        <v>14</v>
      </c>
      <c r="AG232" t="s">
        <v>84</v>
      </c>
      <c r="AH232" t="str">
        <f t="shared" si="7"/>
        <v>Guinea-Bissau|HCD Index - Harmonized test scores</v>
      </c>
      <c r="AI232">
        <v>14</v>
      </c>
      <c r="AJ232" t="s">
        <v>85</v>
      </c>
      <c r="AM232">
        <v>0</v>
      </c>
      <c r="AP232" t="s">
        <v>148</v>
      </c>
      <c r="AR232">
        <v>0.65641365490800718</v>
      </c>
    </row>
    <row r="233" spans="1:44" x14ac:dyDescent="0.35">
      <c r="A233" t="s">
        <v>21</v>
      </c>
      <c r="B233" t="s">
        <v>110</v>
      </c>
      <c r="C233" t="str">
        <f t="shared" si="6"/>
        <v>ECOWAS|HCD Gender Index - Youth NEET</v>
      </c>
      <c r="D233" t="s">
        <v>21</v>
      </c>
      <c r="E233" s="59" t="str">
        <f>IFERROR(INDEX(Sheet7!D:D, MATCH(B233,Sheet7!B:B, 0)), "Non trouvé")</f>
        <v>% of youth not employed, in education or in training</v>
      </c>
      <c r="F233" t="str">
        <f>IFERROR(INDEX(Sheet7!D:D, MATCH(C233,Sheet7!C:C, 0)), "Non trouvé")</f>
        <v>% of youth not employed, in education or in training</v>
      </c>
      <c r="G233">
        <v>0.71316221821031922</v>
      </c>
      <c r="I233">
        <v>0.55536346060816655</v>
      </c>
      <c r="N233" s="59"/>
      <c r="O233">
        <v>0.71316221821031922</v>
      </c>
      <c r="P233">
        <v>0.55536346060816655</v>
      </c>
      <c r="AD233" t="s">
        <v>13</v>
      </c>
      <c r="AE233" t="s">
        <v>36</v>
      </c>
      <c r="AF233">
        <v>14</v>
      </c>
      <c r="AG233" t="s">
        <v>84</v>
      </c>
      <c r="AH233" t="str">
        <f t="shared" si="7"/>
        <v>Liberia|HCD Index - Harmonized test scores</v>
      </c>
      <c r="AI233">
        <v>14</v>
      </c>
      <c r="AJ233" t="s">
        <v>85</v>
      </c>
      <c r="AK233">
        <v>0.13760460512086739</v>
      </c>
      <c r="AL233">
        <v>0.14000000000000001</v>
      </c>
      <c r="AM233">
        <v>-3.6901973260015097E-3</v>
      </c>
      <c r="AO233">
        <v>0.1363098026739985</v>
      </c>
      <c r="AP233">
        <v>8</v>
      </c>
      <c r="AQ233">
        <v>0.2158977763919594</v>
      </c>
      <c r="AR233">
        <v>0.50399565219802567</v>
      </c>
    </row>
    <row r="234" spans="1:44" x14ac:dyDescent="0.35">
      <c r="A234" t="s">
        <v>21</v>
      </c>
      <c r="B234" t="s">
        <v>111</v>
      </c>
      <c r="C234" t="str">
        <f t="shared" si="6"/>
        <v>ECOWAS|HCD Gender Index - Youth literacy rate</v>
      </c>
      <c r="D234" t="s">
        <v>21</v>
      </c>
      <c r="E234" s="59" t="str">
        <f>IFERROR(INDEX(Sheet7!D:D, MATCH(B234,Sheet7!B:B, 0)), "Non trouvé")</f>
        <v>% in 15-24 years old population (female vs. Male population)</v>
      </c>
      <c r="F234" t="str">
        <f>IFERROR(INDEX(Sheet7!D:D, MATCH(C234,Sheet7!C:C, 0)), "Non trouvé")</f>
        <v>% in 15-24 years old population (female vs. Male population)</v>
      </c>
      <c r="G234">
        <v>0.81997668031161852</v>
      </c>
      <c r="I234">
        <v>0.84314510129873343</v>
      </c>
      <c r="N234" s="59"/>
      <c r="O234">
        <v>0.81997668031161852</v>
      </c>
      <c r="P234">
        <v>0.84314510129873343</v>
      </c>
      <c r="AD234" t="s">
        <v>14</v>
      </c>
      <c r="AE234" t="s">
        <v>36</v>
      </c>
      <c r="AF234">
        <v>14</v>
      </c>
      <c r="AG234" t="s">
        <v>84</v>
      </c>
      <c r="AH234" t="str">
        <f t="shared" si="7"/>
        <v>Mali|HCD Index - Harmonized test scores</v>
      </c>
      <c r="AI234">
        <v>14</v>
      </c>
      <c r="AJ234" t="s">
        <v>85</v>
      </c>
      <c r="AK234">
        <v>1.0192933712656839E-2</v>
      </c>
      <c r="AL234">
        <v>0.01</v>
      </c>
      <c r="AM234">
        <v>2.0529388132076998E-3</v>
      </c>
      <c r="AO234">
        <v>1.20529388132077E-2</v>
      </c>
      <c r="AP234">
        <v>11</v>
      </c>
      <c r="AQ234">
        <v>8.2590534857913678E-2</v>
      </c>
      <c r="AR234">
        <v>0.34899429350990868</v>
      </c>
    </row>
    <row r="235" spans="1:44" x14ac:dyDescent="0.35">
      <c r="A235" t="s">
        <v>21</v>
      </c>
      <c r="B235" t="s">
        <v>113</v>
      </c>
      <c r="C235" t="str">
        <f t="shared" si="6"/>
        <v>ECOWAS|HCD Gender Index - Managerial positions</v>
      </c>
      <c r="D235" t="s">
        <v>21</v>
      </c>
      <c r="E235" s="59">
        <f>IFERROR(INDEX(Sheet7!D:D, MATCH(B235,Sheet7!B:B, 0)), "Non trouvé")</f>
        <v>0</v>
      </c>
      <c r="F235">
        <f>IFERROR(INDEX(Sheet7!D:D, MATCH(C235,Sheet7!C:C, 0)), "Non trouvé")</f>
        <v>0</v>
      </c>
      <c r="G235">
        <v>0.38774487995615198</v>
      </c>
      <c r="I235">
        <v>0.84764469164116141</v>
      </c>
      <c r="N235" s="59"/>
      <c r="O235">
        <v>0.38774487995615198</v>
      </c>
      <c r="P235">
        <v>0.84764469164116141</v>
      </c>
      <c r="AD235" t="s">
        <v>15</v>
      </c>
      <c r="AE235" t="s">
        <v>36</v>
      </c>
      <c r="AF235">
        <v>14</v>
      </c>
      <c r="AG235" t="s">
        <v>84</v>
      </c>
      <c r="AH235" t="str">
        <f t="shared" si="7"/>
        <v>Niger|HCD Index - Harmonized test scores</v>
      </c>
      <c r="AI235">
        <v>14</v>
      </c>
      <c r="AJ235" t="s">
        <v>85</v>
      </c>
      <c r="AK235">
        <v>0</v>
      </c>
      <c r="AL235">
        <v>0</v>
      </c>
      <c r="AM235">
        <v>0</v>
      </c>
      <c r="AO235">
        <v>0</v>
      </c>
      <c r="AP235">
        <v>13</v>
      </c>
      <c r="AQ235">
        <v>7.1925955535189948E-2</v>
      </c>
      <c r="AR235">
        <v>0.33659418481485909</v>
      </c>
    </row>
    <row r="236" spans="1:44" x14ac:dyDescent="0.35">
      <c r="A236" t="s">
        <v>21</v>
      </c>
      <c r="B236" t="s">
        <v>114</v>
      </c>
      <c r="C236" t="str">
        <f t="shared" si="6"/>
        <v>ECOWAS|HCD Gender Index - Internet penetration</v>
      </c>
      <c r="D236" t="s">
        <v>21</v>
      </c>
      <c r="E236" s="59" t="str">
        <f>IFERROR(INDEX(Sheet7!D:D, MATCH(B236,Sheet7!B:B, 0)), "Non trouvé")</f>
        <v>% using the Internet (female vs. Male population)</v>
      </c>
      <c r="F236" t="str">
        <f>IFERROR(INDEX(Sheet7!D:D, MATCH(C236,Sheet7!C:C, 0)), "Non trouvé")</f>
        <v>% using the Internet (female vs. Male population)</v>
      </c>
      <c r="G236">
        <v>0.63510735328634349</v>
      </c>
      <c r="I236">
        <v>0.65131804282546568</v>
      </c>
      <c r="N236" s="59"/>
      <c r="O236">
        <v>0.63510735328634349</v>
      </c>
      <c r="P236">
        <v>0.65131804282546568</v>
      </c>
      <c r="AD236" t="s">
        <v>16</v>
      </c>
      <c r="AE236" t="s">
        <v>36</v>
      </c>
      <c r="AF236">
        <v>14</v>
      </c>
      <c r="AG236" t="s">
        <v>84</v>
      </c>
      <c r="AH236" t="str">
        <f t="shared" si="7"/>
        <v>Nigeria|HCD Index - Harmonized test scores</v>
      </c>
      <c r="AI236">
        <v>14</v>
      </c>
      <c r="AJ236" t="s">
        <v>85</v>
      </c>
      <c r="AK236">
        <v>0.1019293371265684</v>
      </c>
      <c r="AL236">
        <v>0.02</v>
      </c>
      <c r="AM236">
        <v>5.1309245852498853E-4</v>
      </c>
      <c r="AO236">
        <v>2.0513092458524989E-2</v>
      </c>
      <c r="AP236">
        <v>10</v>
      </c>
      <c r="AQ236">
        <v>0.17857174876242651</v>
      </c>
      <c r="AR236">
        <v>0.46059527176535281</v>
      </c>
    </row>
    <row r="237" spans="1:44" x14ac:dyDescent="0.35">
      <c r="A237" t="s">
        <v>21</v>
      </c>
      <c r="B237" t="s">
        <v>116</v>
      </c>
      <c r="C237" t="str">
        <f t="shared" si="6"/>
        <v>ECOWAS|HCD Gender Index - Saving at a financial institution</v>
      </c>
      <c r="D237" t="s">
        <v>21</v>
      </c>
      <c r="E237" s="59" t="str">
        <f>IFERROR(INDEX(Sheet7!D:D, MATCH(B237,Sheet7!B:B, 0)), "Non trouvé")</f>
        <v>% age 15+</v>
      </c>
      <c r="F237" t="str">
        <f>IFERROR(INDEX(Sheet7!D:D, MATCH(C237,Sheet7!C:C, 0)), "Non trouvé")</f>
        <v>% age 15+</v>
      </c>
      <c r="G237">
        <v>0.57790223993009404</v>
      </c>
      <c r="I237">
        <v>0.53782016626036211</v>
      </c>
      <c r="N237" s="59"/>
      <c r="O237">
        <v>0.57790223993009404</v>
      </c>
      <c r="P237">
        <v>0.53782016626036211</v>
      </c>
      <c r="AD237" t="s">
        <v>17</v>
      </c>
      <c r="AE237" t="s">
        <v>36</v>
      </c>
      <c r="AF237">
        <v>14</v>
      </c>
      <c r="AG237" t="s">
        <v>84</v>
      </c>
      <c r="AH237" t="str">
        <f t="shared" si="7"/>
        <v>Senegal|HCD Index - Harmonized test scores</v>
      </c>
      <c r="AI237">
        <v>14</v>
      </c>
      <c r="AJ237" t="s">
        <v>85</v>
      </c>
      <c r="AK237">
        <v>0.54532195362714109</v>
      </c>
      <c r="AL237">
        <v>0.55000000000000004</v>
      </c>
      <c r="AM237">
        <v>-2.3649770647743429E-3</v>
      </c>
      <c r="AO237">
        <v>0.5476350229352257</v>
      </c>
      <c r="AP237">
        <v>1</v>
      </c>
      <c r="AQ237">
        <v>0.64248094930090582</v>
      </c>
      <c r="AR237">
        <v>1</v>
      </c>
    </row>
    <row r="238" spans="1:44" x14ac:dyDescent="0.35">
      <c r="A238" t="s">
        <v>6</v>
      </c>
      <c r="B238" t="s">
        <v>58</v>
      </c>
      <c r="C238" t="str">
        <f t="shared" si="6"/>
        <v>Benin|HCD Index - Integrated index</v>
      </c>
      <c r="E238" s="59" t="str">
        <f>IFERROR(INDEX(Sheet7!D:D, MATCH(B238,Sheet7!B:B, 0)), "Non trouvé")</f>
        <v>Scale 0-1</v>
      </c>
      <c r="F238" t="str">
        <f>IFERROR(INDEX(Sheet7!D:D, MATCH(C238,Sheet7!C:C, 0)), "Non trouvé")</f>
        <v>Scale 0-1</v>
      </c>
      <c r="G238">
        <v>0.22</v>
      </c>
      <c r="I238">
        <f>IFERROR(INDEX(AO:AO, MATCH(C238, AH:AH, 0)), "Non trouvé")</f>
        <v>0.25277793048659708</v>
      </c>
      <c r="J238">
        <f>IFERROR(INDEX(Sheet1!N:N, MATCH(C238, Sheet1!E:E, 0)), "Non trouvé")</f>
        <v>0.27827236771498848</v>
      </c>
      <c r="K238">
        <f>IFERROR(INDEX(Sheet1!O:O, MATCH(C238, Sheet1!E:E, 0)), "Non trouvé")</f>
        <v>0.42468218439172339</v>
      </c>
      <c r="L238">
        <f>I238-G238</f>
        <v>3.2777930486597079E-2</v>
      </c>
      <c r="M238">
        <f>J238-I238</f>
        <v>2.5494437228391398E-2</v>
      </c>
      <c r="N238" s="59">
        <f>IFERROR(INDEX(Sheet7!L:L, MATCH(B238,Sheet7!B:B, 0)), "Non trouvé")</f>
        <v>1</v>
      </c>
      <c r="O238">
        <v>0.22</v>
      </c>
      <c r="P238">
        <v>0.25277793048659708</v>
      </c>
      <c r="Q238">
        <v>0.27827236771498848</v>
      </c>
      <c r="R238">
        <v>0.42468218439172339</v>
      </c>
      <c r="AD238" t="s">
        <v>18</v>
      </c>
      <c r="AE238" t="s">
        <v>36</v>
      </c>
      <c r="AF238">
        <v>14</v>
      </c>
      <c r="AG238" t="s">
        <v>84</v>
      </c>
      <c r="AH238" t="str">
        <f t="shared" si="7"/>
        <v>Sierra Leone|HCD Index - Harmonized test scores</v>
      </c>
      <c r="AI238">
        <v>14</v>
      </c>
      <c r="AJ238" t="s">
        <v>85</v>
      </c>
      <c r="AM238">
        <v>5.5449559396853212E-2</v>
      </c>
      <c r="AO238">
        <v>5.5449559396853212E-2</v>
      </c>
      <c r="AP238">
        <v>9</v>
      </c>
      <c r="AR238">
        <v>0.65641365490800718</v>
      </c>
    </row>
    <row r="239" spans="1:44" x14ac:dyDescent="0.35">
      <c r="A239" t="s">
        <v>6</v>
      </c>
      <c r="B239" t="s">
        <v>60</v>
      </c>
      <c r="C239" t="str">
        <f t="shared" si="6"/>
        <v>Benin|HCD Index - Health and nutrition</v>
      </c>
      <c r="E239" s="59" t="str">
        <f>IFERROR(INDEX(Sheet7!D:D, MATCH(B239,Sheet7!B:B, 0)), "Non trouvé")</f>
        <v>Scale 0-1</v>
      </c>
      <c r="F239" t="str">
        <f>IFERROR(INDEX(Sheet7!D:D, MATCH(C239,Sheet7!C:C, 0)), "Non trouvé")</f>
        <v>Scale 0-1</v>
      </c>
      <c r="G239">
        <v>0.27</v>
      </c>
      <c r="I239">
        <f>IFERROR(INDEX(AO:AO, MATCH(C239, AH:AH, 0)), "Non trouvé")</f>
        <v>0.30269199067797908</v>
      </c>
      <c r="J239">
        <f>IFERROR(INDEX(Sheet1!N:N, MATCH(C239, Sheet1!E:E, 0)), "Non trouvé")</f>
        <v>0.3721600531155338</v>
      </c>
      <c r="K239">
        <f>IFERROR(INDEX(Sheet1!O:O, MATCH(C239, Sheet1!E:E, 0)), "Non trouvé")</f>
        <v>0.54567879271834241</v>
      </c>
      <c r="L239">
        <f t="shared" ref="L239:L302" si="8">I239-G239</f>
        <v>3.2691990677979066E-2</v>
      </c>
      <c r="M239">
        <f t="shared" ref="M239:M302" si="9">J239-I239</f>
        <v>6.9468062437554712E-2</v>
      </c>
      <c r="N239" s="59">
        <f>IFERROR(INDEX(Sheet7!L:L, MATCH(B239,Sheet7!B:B, 0)), "Non trouvé")</f>
        <v>1</v>
      </c>
      <c r="O239">
        <v>0.27</v>
      </c>
      <c r="P239">
        <v>0.30269199067797908</v>
      </c>
      <c r="Q239">
        <v>0.3721600531155338</v>
      </c>
      <c r="R239">
        <v>0.54567879271834241</v>
      </c>
      <c r="AD239" t="s">
        <v>19</v>
      </c>
      <c r="AE239" t="s">
        <v>36</v>
      </c>
      <c r="AF239">
        <v>14</v>
      </c>
      <c r="AG239" t="s">
        <v>84</v>
      </c>
      <c r="AH239" t="str">
        <f t="shared" si="7"/>
        <v>Gambia, The|HCD Index - Harmonized test scores</v>
      </c>
      <c r="AI239">
        <v>14</v>
      </c>
      <c r="AJ239" t="s">
        <v>85</v>
      </c>
      <c r="AK239">
        <v>0.1681834062588379</v>
      </c>
      <c r="AL239">
        <v>0.24</v>
      </c>
      <c r="AM239">
        <v>4.118864929861521E-3</v>
      </c>
      <c r="AO239">
        <v>0.24411886492986151</v>
      </c>
      <c r="AP239">
        <v>7</v>
      </c>
      <c r="AQ239">
        <v>0.24789151436013029</v>
      </c>
      <c r="AR239">
        <v>0.54119597828317367</v>
      </c>
    </row>
    <row r="240" spans="1:44" x14ac:dyDescent="0.35">
      <c r="A240" t="s">
        <v>6</v>
      </c>
      <c r="B240" t="s">
        <v>63</v>
      </c>
      <c r="C240" t="str">
        <f t="shared" si="6"/>
        <v>Benin|HCD Index - Fertility rate</v>
      </c>
      <c r="E240" s="59" t="str">
        <f>IFERROR(INDEX(Sheet7!D:D, MATCH(B240,Sheet7!B:B, 0)), "Non trouvé")</f>
        <v>births per woman</v>
      </c>
      <c r="F240" t="str">
        <f>IFERROR(INDEX(Sheet7!D:D, MATCH(C240,Sheet7!C:C, 0)), "Non trouvé")</f>
        <v>births per woman</v>
      </c>
      <c r="G240">
        <v>0.42</v>
      </c>
      <c r="I240">
        <f>IFERROR(INDEX(AO:AO, MATCH(C240, AH:AH, 0)), "Non trouvé")</f>
        <v>0.37897066865913942</v>
      </c>
      <c r="J240">
        <f>IFERROR(INDEX(Sheet1!N:N, MATCH(C240, Sheet1!E:E, 0)), "Non trouvé")</f>
        <v>0.48159902218739647</v>
      </c>
      <c r="K240">
        <f>IFERROR(INDEX(Sheet1!O:O, MATCH(C240, Sheet1!E:E, 0)), "Non trouvé")</f>
        <v>0.65327853268169389</v>
      </c>
      <c r="L240">
        <f t="shared" si="8"/>
        <v>-4.1029331340860564E-2</v>
      </c>
      <c r="M240">
        <f t="shared" si="9"/>
        <v>0.10262835352825705</v>
      </c>
      <c r="N240" s="59">
        <f>IFERROR(INDEX(Sheet7!L:L, MATCH(B240,Sheet7!B:B, 0)), "Non trouvé")</f>
        <v>-1</v>
      </c>
      <c r="O240">
        <v>0.42</v>
      </c>
      <c r="P240">
        <v>0.37897066865913942</v>
      </c>
      <c r="Q240">
        <v>0.48159902218739647</v>
      </c>
      <c r="R240">
        <v>0.65327853268169389</v>
      </c>
      <c r="AD240" t="s">
        <v>20</v>
      </c>
      <c r="AE240" t="s">
        <v>36</v>
      </c>
      <c r="AF240">
        <v>14</v>
      </c>
      <c r="AG240" t="s">
        <v>84</v>
      </c>
      <c r="AH240" t="str">
        <f t="shared" si="7"/>
        <v>Togo|HCD Index - Harmonized test scores</v>
      </c>
      <c r="AI240">
        <v>14</v>
      </c>
      <c r="AJ240" t="s">
        <v>85</v>
      </c>
      <c r="AK240">
        <v>0.40262088164994531</v>
      </c>
      <c r="AL240">
        <v>0.4</v>
      </c>
      <c r="AM240">
        <v>1.1826788600081684E-3</v>
      </c>
      <c r="AO240">
        <v>0.40118267886000819</v>
      </c>
      <c r="AP240">
        <v>5</v>
      </c>
      <c r="AQ240">
        <v>0.49317683878277457</v>
      </c>
      <c r="AR240">
        <v>0.82639847826930912</v>
      </c>
    </row>
    <row r="241" spans="1:44" x14ac:dyDescent="0.35">
      <c r="A241" t="s">
        <v>6</v>
      </c>
      <c r="B241" t="s">
        <v>65</v>
      </c>
      <c r="C241" t="str">
        <f t="shared" si="6"/>
        <v>Benin|HCD Index - Maternal mortality rate</v>
      </c>
      <c r="E241" s="59" t="str">
        <f>IFERROR(INDEX(Sheet7!D:D, MATCH(B241,Sheet7!B:B, 0)), "Non trouvé")</f>
        <v># of deaths/100,000 live births</v>
      </c>
      <c r="F241" t="str">
        <f>IFERROR(INDEX(Sheet7!D:D, MATCH(C241,Sheet7!C:C, 0)), "Non trouvé")</f>
        <v># of deaths/100,000 live births</v>
      </c>
      <c r="G241">
        <v>0.66</v>
      </c>
      <c r="I241">
        <f>IFERROR(INDEX(AO:AO, MATCH(C241, AH:AH, 0)), "Non trouvé")</f>
        <v>0.54361928049469721</v>
      </c>
      <c r="J241">
        <f>IFERROR(INDEX(Sheet1!N:N, MATCH(C241, Sheet1!E:E, 0)), "Non trouvé")</f>
        <v>0.73140997125217833</v>
      </c>
      <c r="K241">
        <f>IFERROR(INDEX(Sheet1!O:O, MATCH(C241, Sheet1!E:E, 0)), "Non trouvé")</f>
        <v>0.88394939010493179</v>
      </c>
      <c r="L241">
        <f t="shared" si="8"/>
        <v>-0.11638071950530282</v>
      </c>
      <c r="M241">
        <f t="shared" si="9"/>
        <v>0.18779069075748112</v>
      </c>
      <c r="N241" s="59">
        <f>IFERROR(INDEX(Sheet7!L:L, MATCH(B241,Sheet7!B:B, 0)), "Non trouvé")</f>
        <v>-1</v>
      </c>
      <c r="O241">
        <v>0.66</v>
      </c>
      <c r="P241">
        <v>0.54361928049469721</v>
      </c>
      <c r="Q241">
        <v>0.73140997125217833</v>
      </c>
      <c r="R241">
        <v>0.88394939010493179</v>
      </c>
      <c r="AD241" t="s">
        <v>21</v>
      </c>
      <c r="AE241" t="s">
        <v>36</v>
      </c>
      <c r="AF241">
        <v>14</v>
      </c>
      <c r="AG241" t="s">
        <v>84</v>
      </c>
      <c r="AH241" t="str">
        <f t="shared" si="7"/>
        <v>ECOWAS|HCD Index - Harmonized test scores</v>
      </c>
      <c r="AI241">
        <v>14</v>
      </c>
      <c r="AJ241" t="s">
        <v>85</v>
      </c>
      <c r="AK241">
        <v>0.26289274867227452</v>
      </c>
      <c r="AL241">
        <v>0.26</v>
      </c>
      <c r="AM241">
        <v>-1.3244860579023215E-2</v>
      </c>
      <c r="AO241">
        <v>0.24675513942097679</v>
      </c>
      <c r="AQ241">
        <v>0.34698323056710439</v>
      </c>
      <c r="AR241">
        <v>0.6564136549080074</v>
      </c>
    </row>
    <row r="242" spans="1:44" x14ac:dyDescent="0.35">
      <c r="A242" t="s">
        <v>6</v>
      </c>
      <c r="B242" t="s">
        <v>67</v>
      </c>
      <c r="C242" t="str">
        <f t="shared" si="6"/>
        <v>Benin|HCD Index - Under-5 mortality rate</v>
      </c>
      <c r="E242" s="59" t="str">
        <f>IFERROR(INDEX(Sheet7!D:D, MATCH(B242,Sheet7!B:B, 0)), "Non trouvé")</f>
        <v># of deaths/1000 live births</v>
      </c>
      <c r="F242" t="str">
        <f>IFERROR(INDEX(Sheet7!D:D, MATCH(C242,Sheet7!C:C, 0)), "Non trouvé")</f>
        <v># of deaths/1000 live births</v>
      </c>
      <c r="G242">
        <v>0.28000000000000003</v>
      </c>
      <c r="I242">
        <f>IFERROR(INDEX(AO:AO, MATCH(C242, AH:AH, 0)), "Non trouvé")</f>
        <v>0.33772620829134242</v>
      </c>
      <c r="J242">
        <f>IFERROR(INDEX(Sheet1!N:N, MATCH(C242, Sheet1!E:E, 0)), "Non trouvé")</f>
        <v>0.44702798463514848</v>
      </c>
      <c r="K242">
        <f>IFERROR(INDEX(Sheet1!O:O, MATCH(C242, Sheet1!E:E, 0)), "Non trouvé")</f>
        <v>0.74232317488905997</v>
      </c>
      <c r="L242">
        <f t="shared" si="8"/>
        <v>5.7726208291342396E-2</v>
      </c>
      <c r="M242">
        <f t="shared" si="9"/>
        <v>0.10930177634380606</v>
      </c>
      <c r="N242" s="59">
        <f>IFERROR(INDEX(Sheet7!L:L, MATCH(B242,Sheet7!B:B, 0)), "Non trouvé")</f>
        <v>-1</v>
      </c>
      <c r="O242">
        <v>0.28000000000000003</v>
      </c>
      <c r="P242">
        <v>0.33772620829134242</v>
      </c>
      <c r="Q242">
        <v>0.44702798463514848</v>
      </c>
      <c r="R242">
        <v>0.74232317488905997</v>
      </c>
      <c r="AD242" t="s">
        <v>6</v>
      </c>
      <c r="AE242" t="s">
        <v>37</v>
      </c>
      <c r="AF242">
        <v>15</v>
      </c>
      <c r="AG242" t="s">
        <v>86</v>
      </c>
      <c r="AH242" t="str">
        <f t="shared" si="7"/>
        <v>Benin|HCD Index - Youth NEET</v>
      </c>
      <c r="AI242">
        <v>15</v>
      </c>
      <c r="AJ242" t="s">
        <v>87</v>
      </c>
      <c r="AK242">
        <v>0.1075958799732345</v>
      </c>
      <c r="AL242">
        <v>0</v>
      </c>
      <c r="AM242">
        <v>0</v>
      </c>
      <c r="AO242">
        <v>0</v>
      </c>
      <c r="AP242">
        <v>14</v>
      </c>
      <c r="AQ242">
        <v>0.2312270351738559</v>
      </c>
      <c r="AR242">
        <v>0.55075141231489888</v>
      </c>
    </row>
    <row r="243" spans="1:44" x14ac:dyDescent="0.35">
      <c r="A243" t="s">
        <v>6</v>
      </c>
      <c r="B243" t="s">
        <v>67</v>
      </c>
      <c r="C243" t="str">
        <f t="shared" si="6"/>
        <v>Benin|HCD Index - Under-5 mortality rate</v>
      </c>
      <c r="E243" s="59" t="str">
        <f>IFERROR(INDEX(Sheet7!D:D, MATCH(B243,Sheet7!B:B, 0)), "Non trouvé")</f>
        <v># of deaths/1000 live births</v>
      </c>
      <c r="F243" t="str">
        <f>IFERROR(INDEX(Sheet7!D:D, MATCH(C243,Sheet7!C:C, 0)), "Non trouvé")</f>
        <v># of deaths/1000 live births</v>
      </c>
      <c r="G243">
        <v>0.4</v>
      </c>
      <c r="I243">
        <f>IFERROR(INDEX(AO:AO, MATCH(C243, AH:AH, 0)), "Non trouvé")</f>
        <v>0.33772620829134242</v>
      </c>
      <c r="J243">
        <f>IFERROR(INDEX(Sheet1!N:N, MATCH(C243, Sheet1!E:E, 0)), "Non trouvé")</f>
        <v>0.44702798463514848</v>
      </c>
      <c r="K243">
        <f>IFERROR(INDEX(Sheet1!O:O, MATCH(C243, Sheet1!E:E, 0)), "Non trouvé")</f>
        <v>0.74232317488905997</v>
      </c>
      <c r="L243">
        <f t="shared" si="8"/>
        <v>-6.22737917086576E-2</v>
      </c>
      <c r="M243">
        <f t="shared" si="9"/>
        <v>0.10930177634380606</v>
      </c>
      <c r="N243" s="59">
        <f>IFERROR(INDEX(Sheet7!L:L, MATCH(B243,Sheet7!B:B, 0)), "Non trouvé")</f>
        <v>-1</v>
      </c>
      <c r="O243">
        <v>0.4</v>
      </c>
      <c r="P243">
        <v>0.33772620829134242</v>
      </c>
      <c r="Q243">
        <v>0.44702798463514848</v>
      </c>
      <c r="R243">
        <v>0.74232317488905997</v>
      </c>
      <c r="AD243" t="s">
        <v>7</v>
      </c>
      <c r="AE243" t="s">
        <v>37</v>
      </c>
      <c r="AF243">
        <v>15</v>
      </c>
      <c r="AG243" t="s">
        <v>86</v>
      </c>
      <c r="AH243" t="str">
        <f t="shared" si="7"/>
        <v>Burkina Faso|HCD Index - Youth NEET</v>
      </c>
      <c r="AI243">
        <v>15</v>
      </c>
      <c r="AJ243" t="s">
        <v>87</v>
      </c>
      <c r="AK243">
        <v>0.37152588881352971</v>
      </c>
      <c r="AL243">
        <v>0.35</v>
      </c>
      <c r="AM243">
        <v>-0.33003659296721821</v>
      </c>
      <c r="AO243">
        <v>1.996340703278179E-2</v>
      </c>
      <c r="AP243">
        <v>12</v>
      </c>
      <c r="AQ243">
        <v>0.5217649709510348</v>
      </c>
      <c r="AR243">
        <v>0.70749883782199063</v>
      </c>
    </row>
    <row r="244" spans="1:44" x14ac:dyDescent="0.35">
      <c r="A244" t="s">
        <v>6</v>
      </c>
      <c r="B244" t="s">
        <v>71</v>
      </c>
      <c r="C244" t="str">
        <f t="shared" si="6"/>
        <v>Benin|HCD Index - Life expectancy at birth</v>
      </c>
      <c r="E244" s="59" t="str">
        <f>IFERROR(INDEX(Sheet7!D:D, MATCH(B244,Sheet7!B:B, 0)), "Non trouvé")</f>
        <v># years</v>
      </c>
      <c r="F244" t="str">
        <f>IFERROR(INDEX(Sheet7!D:D, MATCH(C244,Sheet7!C:C, 0)), "Non trouvé")</f>
        <v># years</v>
      </c>
      <c r="G244">
        <v>0.27</v>
      </c>
      <c r="I244">
        <f>IFERROR(INDEX(AO:AO, MATCH(C244, AH:AH, 0)), "Non trouvé")</f>
        <v>0.20098402817934161</v>
      </c>
      <c r="J244">
        <f>IFERROR(INDEX(Sheet1!N:N, MATCH(C244, Sheet1!E:E, 0)), "Non trouvé")</f>
        <v>0.33743653653256789</v>
      </c>
      <c r="K244">
        <f>IFERROR(INDEX(Sheet1!O:O, MATCH(C244, Sheet1!E:E, 0)), "Non trouvé")</f>
        <v>0.55592457234681036</v>
      </c>
      <c r="L244">
        <f t="shared" si="8"/>
        <v>-6.9015971820658412E-2</v>
      </c>
      <c r="M244">
        <f t="shared" si="9"/>
        <v>0.13645250835322628</v>
      </c>
      <c r="N244" s="59">
        <f>IFERROR(INDEX(Sheet7!L:L, MATCH(B244,Sheet7!B:B, 0)), "Non trouvé")</f>
        <v>1</v>
      </c>
      <c r="O244">
        <v>0.27</v>
      </c>
      <c r="P244">
        <v>0.20098402817934161</v>
      </c>
      <c r="Q244">
        <v>0.33743653653256789</v>
      </c>
      <c r="R244">
        <v>0.55592457234681036</v>
      </c>
      <c r="AD244" t="s">
        <v>8</v>
      </c>
      <c r="AE244" t="s">
        <v>37</v>
      </c>
      <c r="AF244">
        <v>15</v>
      </c>
      <c r="AG244" t="s">
        <v>86</v>
      </c>
      <c r="AH244" t="str">
        <f t="shared" si="7"/>
        <v>Cabo Verde|HCD Index - Youth NEET</v>
      </c>
      <c r="AI244">
        <v>15</v>
      </c>
      <c r="AJ244" t="s">
        <v>87</v>
      </c>
      <c r="AK244">
        <v>0.1180594588317961</v>
      </c>
      <c r="AL244">
        <v>0.16</v>
      </c>
      <c r="AM244">
        <v>9.4636428497910097E-4</v>
      </c>
      <c r="AO244">
        <v>0.1609463642849791</v>
      </c>
      <c r="AP244">
        <v>10</v>
      </c>
      <c r="AQ244">
        <v>0.24050515253919921</v>
      </c>
      <c r="AR244">
        <v>0.55696570774449672</v>
      </c>
    </row>
    <row r="245" spans="1:44" x14ac:dyDescent="0.35">
      <c r="A245" t="s">
        <v>6</v>
      </c>
      <c r="B245" t="s">
        <v>73</v>
      </c>
      <c r="C245" t="str">
        <f t="shared" si="6"/>
        <v>Benin|HCD Index - Government health exp.</v>
      </c>
      <c r="E245" s="59" t="str">
        <f>IFERROR(INDEX(Sheet7!D:D, MATCH(B245,Sheet7!B:B, 0)), "Non trouvé")</f>
        <v>% of general government expenditure</v>
      </c>
      <c r="F245" t="str">
        <f>IFERROR(INDEX(Sheet7!D:D, MATCH(C245,Sheet7!C:C, 0)), "Non trouvé")</f>
        <v>% of general government expenditure</v>
      </c>
      <c r="G245">
        <v>0.02</v>
      </c>
      <c r="I245">
        <f>IFERROR(INDEX(AO:AO, MATCH(C245, AH:AH, 0)), "Non trouvé")</f>
        <v>0.1105705014968162</v>
      </c>
      <c r="J245">
        <f>IFERROR(INDEX(Sheet1!N:N, MATCH(C245, Sheet1!E:E, 0)), "Non trouvé")</f>
        <v>0.1011532186616579</v>
      </c>
      <c r="K245">
        <f>IFERROR(INDEX(Sheet1!O:O, MATCH(C245, Sheet1!E:E, 0)), "Non trouvé")</f>
        <v>0.2332733868428262</v>
      </c>
      <c r="L245">
        <f t="shared" si="8"/>
        <v>9.0570501496816197E-2</v>
      </c>
      <c r="M245">
        <f t="shared" si="9"/>
        <v>-9.4172828351583027E-3</v>
      </c>
      <c r="N245" s="59">
        <f>IFERROR(INDEX(Sheet7!L:L, MATCH(B245,Sheet7!B:B, 0)), "Non trouvé")</f>
        <v>1</v>
      </c>
      <c r="O245">
        <v>0.02</v>
      </c>
      <c r="P245">
        <v>0.1105705014968162</v>
      </c>
      <c r="Q245">
        <v>0.1011532186616579</v>
      </c>
      <c r="R245">
        <v>0.2332733868428262</v>
      </c>
      <c r="AD245" t="s">
        <v>9</v>
      </c>
      <c r="AE245" t="s">
        <v>37</v>
      </c>
      <c r="AF245">
        <v>15</v>
      </c>
      <c r="AG245" t="s">
        <v>86</v>
      </c>
      <c r="AH245" t="str">
        <f t="shared" si="7"/>
        <v>Cote d'Ivoire|HCD Index - Youth NEET</v>
      </c>
      <c r="AI245">
        <v>15</v>
      </c>
      <c r="AJ245" t="s">
        <v>87</v>
      </c>
      <c r="AK245">
        <v>0</v>
      </c>
      <c r="AL245">
        <v>0</v>
      </c>
      <c r="AM245">
        <v>4.4057174141311712E-3</v>
      </c>
      <c r="AO245">
        <v>4.4057174141311712E-3</v>
      </c>
      <c r="AP245">
        <v>13</v>
      </c>
      <c r="AQ245">
        <v>0.13582113094996351</v>
      </c>
      <c r="AR245">
        <v>0.48685046654870578</v>
      </c>
    </row>
    <row r="246" spans="1:44" x14ac:dyDescent="0.35">
      <c r="A246" t="s">
        <v>6</v>
      </c>
      <c r="B246" t="s">
        <v>75</v>
      </c>
      <c r="C246" t="str">
        <f t="shared" si="6"/>
        <v>Benin|HCD Index - Child Marriage</v>
      </c>
      <c r="E246" s="59" t="str">
        <f>IFERROR(INDEX(Sheet7!D:D, MATCH(B246,Sheet7!B:B, 0)), "Non trouvé")</f>
        <v>% of women ages 20-24 married before 18</v>
      </c>
      <c r="F246" t="str">
        <f>IFERROR(INDEX(Sheet7!D:D, MATCH(C246,Sheet7!C:C, 0)), "Non trouvé")</f>
        <v>% of women ages 20-24 married before 18</v>
      </c>
      <c r="G246">
        <v>0.52</v>
      </c>
      <c r="I246">
        <f>IFERROR(INDEX(AO:AO, MATCH(C246, AH:AH, 0)), "Non trouvé")</f>
        <v>0</v>
      </c>
      <c r="J246">
        <f>IFERROR(INDEX(Sheet1!N:N, MATCH(C246, Sheet1!E:E, 0)), "Non trouvé")</f>
        <v>0</v>
      </c>
      <c r="K246">
        <f>IFERROR(INDEX(Sheet1!O:O, MATCH(C246, Sheet1!E:E, 0)), "Non trouvé")</f>
        <v>0.89353471144569141</v>
      </c>
      <c r="L246">
        <f t="shared" si="8"/>
        <v>-0.52</v>
      </c>
      <c r="M246">
        <f t="shared" si="9"/>
        <v>0</v>
      </c>
      <c r="N246" s="59">
        <f>IFERROR(INDEX(Sheet7!L:L, MATCH(B246,Sheet7!B:B, 0)), "Non trouvé")</f>
        <v>-1</v>
      </c>
      <c r="O246">
        <v>0.52</v>
      </c>
      <c r="P246">
        <v>0</v>
      </c>
      <c r="Q246">
        <v>0</v>
      </c>
      <c r="R246">
        <v>0.89353471144569141</v>
      </c>
      <c r="AD246" t="s">
        <v>10</v>
      </c>
      <c r="AE246" t="s">
        <v>37</v>
      </c>
      <c r="AF246">
        <v>15</v>
      </c>
      <c r="AG246" t="s">
        <v>86</v>
      </c>
      <c r="AH246" t="str">
        <f t="shared" si="7"/>
        <v>Ghana|HCD Index - Youth NEET</v>
      </c>
      <c r="AI246">
        <v>15</v>
      </c>
      <c r="AJ246" t="s">
        <v>87</v>
      </c>
      <c r="AK246">
        <v>0.15041394609182179</v>
      </c>
      <c r="AL246">
        <v>0.15</v>
      </c>
      <c r="AM246">
        <v>9.4241959145896392E-2</v>
      </c>
      <c r="AO246">
        <v>0.24424195914589639</v>
      </c>
      <c r="AP246">
        <v>9</v>
      </c>
      <c r="AQ246">
        <v>0.34080679190262242</v>
      </c>
      <c r="AR246">
        <v>0.57618096334917401</v>
      </c>
    </row>
    <row r="247" spans="1:44" x14ac:dyDescent="0.35">
      <c r="A247" t="s">
        <v>6</v>
      </c>
      <c r="B247" t="s">
        <v>61</v>
      </c>
      <c r="C247" t="str">
        <f t="shared" si="6"/>
        <v>Benin|HCD Index - Education, skills and labor participation</v>
      </c>
      <c r="E247" s="59" t="str">
        <f>IFERROR(INDEX(Sheet7!D:D, MATCH(B247,Sheet7!B:B, 0)), "Non trouvé")</f>
        <v>Scale 0-1</v>
      </c>
      <c r="F247" t="str">
        <f>IFERROR(INDEX(Sheet7!D:D, MATCH(C247,Sheet7!C:C, 0)), "Non trouvé")</f>
        <v>Scale 0-1</v>
      </c>
      <c r="G247">
        <v>0.21</v>
      </c>
      <c r="I247">
        <f>IFERROR(INDEX(AO:AO, MATCH(C247, AH:AH, 0)), "Non trouvé")</f>
        <v>0.2063754904722398</v>
      </c>
      <c r="J247">
        <f>IFERROR(INDEX(Sheet1!N:N, MATCH(C247, Sheet1!E:E, 0)), "Non trouvé")</f>
        <v>0.3156955387852276</v>
      </c>
      <c r="K247">
        <f>IFERROR(INDEX(Sheet1!O:O, MATCH(C247, Sheet1!E:E, 0)), "Non trouvé")</f>
        <v>0.46097800281506829</v>
      </c>
      <c r="L247">
        <f t="shared" si="8"/>
        <v>-3.6245095277601946E-3</v>
      </c>
      <c r="M247">
        <f t="shared" si="9"/>
        <v>0.10932004831298781</v>
      </c>
      <c r="N247" s="59">
        <f>IFERROR(INDEX(Sheet7!L:L, MATCH(B247,Sheet7!B:B, 0)), "Non trouvé")</f>
        <v>1</v>
      </c>
      <c r="O247">
        <v>0.21</v>
      </c>
      <c r="P247">
        <v>0.2063754904722398</v>
      </c>
      <c r="Q247">
        <v>0.3156955387852276</v>
      </c>
      <c r="R247">
        <v>0.46097800281506829</v>
      </c>
      <c r="AD247" t="s">
        <v>11</v>
      </c>
      <c r="AE247" t="s">
        <v>37</v>
      </c>
      <c r="AF247">
        <v>15</v>
      </c>
      <c r="AG247" t="s">
        <v>86</v>
      </c>
      <c r="AH247" t="str">
        <f t="shared" si="7"/>
        <v>Guinea|HCD Index - Youth NEET</v>
      </c>
      <c r="AI247">
        <v>15</v>
      </c>
      <c r="AJ247" t="s">
        <v>87</v>
      </c>
      <c r="AK247">
        <v>0.86403690817917711</v>
      </c>
      <c r="AL247">
        <v>0.79</v>
      </c>
      <c r="AM247">
        <v>1.9277051900772335E-3</v>
      </c>
      <c r="AO247">
        <v>0.79192770519007727</v>
      </c>
      <c r="AP247">
        <v>2</v>
      </c>
      <c r="AQ247">
        <v>0.90196777641777304</v>
      </c>
      <c r="AR247">
        <v>1</v>
      </c>
    </row>
    <row r="248" spans="1:44" x14ac:dyDescent="0.35">
      <c r="A248" t="s">
        <v>6</v>
      </c>
      <c r="B248" t="s">
        <v>77</v>
      </c>
      <c r="C248" t="str">
        <f t="shared" si="6"/>
        <v>Benin|HCD Index - Government Education exp.</v>
      </c>
      <c r="E248" s="59" t="str">
        <f>IFERROR(INDEX(Sheet7!D:D, MATCH(B248,Sheet7!B:B, 0)), "Non trouvé")</f>
        <v>%GDP</v>
      </c>
      <c r="F248" t="str">
        <f>IFERROR(INDEX(Sheet7!D:D, MATCH(C248,Sheet7!C:C, 0)), "Non trouvé")</f>
        <v>%GDP</v>
      </c>
      <c r="G248">
        <v>0.17</v>
      </c>
      <c r="I248">
        <f>IFERROR(INDEX(AO:AO, MATCH(C248, AH:AH, 0)), "Non trouvé")</f>
        <v>0.20348304217362589</v>
      </c>
      <c r="J248">
        <f>IFERROR(INDEX(Sheet1!N:N, MATCH(C248, Sheet1!E:E, 0)), "Non trouvé")</f>
        <v>0.31296894188488411</v>
      </c>
      <c r="K248">
        <f>IFERROR(INDEX(Sheet1!O:O, MATCH(C248, Sheet1!E:E, 0)), "Non trouvé")</f>
        <v>0.38935116906675432</v>
      </c>
      <c r="L248">
        <f t="shared" si="8"/>
        <v>3.3483042173625882E-2</v>
      </c>
      <c r="M248">
        <f t="shared" si="9"/>
        <v>0.10948589971125822</v>
      </c>
      <c r="N248" s="59">
        <f>IFERROR(INDEX(Sheet7!L:L, MATCH(B248,Sheet7!B:B, 0)), "Non trouvé")</f>
        <v>1</v>
      </c>
      <c r="O248">
        <v>0.17</v>
      </c>
      <c r="P248">
        <v>0.20348304217362589</v>
      </c>
      <c r="Q248">
        <v>0.31296894188488411</v>
      </c>
      <c r="R248">
        <v>0.38935116906675432</v>
      </c>
      <c r="AD248" t="s">
        <v>12</v>
      </c>
      <c r="AE248" t="s">
        <v>37</v>
      </c>
      <c r="AF248">
        <v>15</v>
      </c>
      <c r="AG248" t="s">
        <v>86</v>
      </c>
      <c r="AH248" t="str">
        <f t="shared" si="7"/>
        <v>Guinea-Bissau|HCD Index - Youth NEET</v>
      </c>
      <c r="AI248">
        <v>15</v>
      </c>
      <c r="AJ248" t="s">
        <v>87</v>
      </c>
      <c r="AK248">
        <v>0.39734063928695451</v>
      </c>
      <c r="AL248">
        <v>0.36</v>
      </c>
      <c r="AM248">
        <v>2.9719936031236127E-5</v>
      </c>
      <c r="AO248">
        <v>0.36002971993603122</v>
      </c>
      <c r="AP248">
        <v>6</v>
      </c>
      <c r="AQ248">
        <v>0.48814542984971221</v>
      </c>
      <c r="AR248">
        <v>0.72283015878316936</v>
      </c>
    </row>
    <row r="249" spans="1:44" x14ac:dyDescent="0.35">
      <c r="A249" t="s">
        <v>6</v>
      </c>
      <c r="B249" t="s">
        <v>79</v>
      </c>
      <c r="C249" t="str">
        <f t="shared" si="6"/>
        <v>Benin|HCD Index - Ratio of teachers</v>
      </c>
      <c r="E249" s="59" t="str">
        <f>IFERROR(INDEX(Sheet7!D:D, MATCH(B249,Sheet7!B:B, 0)), "Non trouvé")</f>
        <v>pupil-teachers ratio (primary education</v>
      </c>
      <c r="F249" t="str">
        <f>IFERROR(INDEX(Sheet7!D:D, MATCH(C249,Sheet7!C:C, 0)), "Non trouvé")</f>
        <v>pupil-teachers ratio (primary education</v>
      </c>
      <c r="G249">
        <v>0.17</v>
      </c>
      <c r="I249">
        <f>IFERROR(INDEX(AO:AO, MATCH(C249, AH:AH, 0)), "Non trouvé")</f>
        <v>0.10635992201080199</v>
      </c>
      <c r="J249">
        <f>IFERROR(INDEX(Sheet1!N:N, MATCH(C249, Sheet1!E:E, 0)), "Non trouvé")</f>
        <v>2.3273231423968671E-2</v>
      </c>
      <c r="K249">
        <f>IFERROR(INDEX(Sheet1!O:O, MATCH(C249, Sheet1!E:E, 0)), "Non trouvé")</f>
        <v>9.1039534017630985E-2</v>
      </c>
      <c r="L249">
        <f t="shared" si="8"/>
        <v>-6.3640077989198018E-2</v>
      </c>
      <c r="M249">
        <f t="shared" si="9"/>
        <v>-8.3086690586833323E-2</v>
      </c>
      <c r="N249" s="59">
        <f>IFERROR(INDEX(Sheet7!L:L, MATCH(B249,Sheet7!B:B, 0)), "Non trouvé")</f>
        <v>-1</v>
      </c>
      <c r="O249">
        <v>0.17</v>
      </c>
      <c r="P249">
        <v>0.10635992201080199</v>
      </c>
      <c r="Q249">
        <v>2.3273231423968671E-2</v>
      </c>
      <c r="R249">
        <v>9.1039534017630985E-2</v>
      </c>
      <c r="AD249" t="s">
        <v>13</v>
      </c>
      <c r="AE249" t="s">
        <v>37</v>
      </c>
      <c r="AF249">
        <v>15</v>
      </c>
      <c r="AG249" t="s">
        <v>86</v>
      </c>
      <c r="AH249" t="str">
        <f t="shared" si="7"/>
        <v>Liberia|HCD Index - Youth NEET</v>
      </c>
      <c r="AI249">
        <v>15</v>
      </c>
      <c r="AJ249" t="s">
        <v>87</v>
      </c>
      <c r="AK249">
        <v>0.72828574035626059</v>
      </c>
      <c r="AL249">
        <v>0.65</v>
      </c>
      <c r="AM249">
        <v>-4.2182021568052397E-3</v>
      </c>
      <c r="AO249">
        <v>0.64578179784319478</v>
      </c>
      <c r="AP249">
        <v>5</v>
      </c>
      <c r="AQ249">
        <v>0.78159641165160798</v>
      </c>
      <c r="AR249">
        <v>0.91937769350548137</v>
      </c>
    </row>
    <row r="250" spans="1:44" x14ac:dyDescent="0.35">
      <c r="A250" t="s">
        <v>6</v>
      </c>
      <c r="B250" t="s">
        <v>81</v>
      </c>
      <c r="C250" t="str">
        <f t="shared" si="6"/>
        <v>Benin|HCD Index - Children out of school</v>
      </c>
      <c r="E250" s="59" t="str">
        <f>IFERROR(INDEX(Sheet7!D:D, MATCH(B250,Sheet7!B:B, 0)), "Non trouvé")</f>
        <v>% of primary school age children</v>
      </c>
      <c r="F250" t="str">
        <f>IFERROR(INDEX(Sheet7!D:D, MATCH(C250,Sheet7!C:C, 0)), "Non trouvé")</f>
        <v xml:space="preserve">% of primary school age children </v>
      </c>
      <c r="G250">
        <v>0.85</v>
      </c>
      <c r="I250">
        <f>IFERROR(INDEX(AO:AO, MATCH(C250, AH:AH, 0)), "Non trouvé")</f>
        <v>0.89069245706442624</v>
      </c>
      <c r="J250">
        <f>IFERROR(INDEX(Sheet1!N:N, MATCH(C250, Sheet1!E:E, 0)), "Non trouvé")</f>
        <v>0.97195512308126719</v>
      </c>
      <c r="K250">
        <f>IFERROR(INDEX(Sheet1!O:O, MATCH(C250, Sheet1!E:E, 0)), "Non trouvé")</f>
        <v>0.9774280037876647</v>
      </c>
      <c r="L250">
        <f t="shared" si="8"/>
        <v>4.0692457064426257E-2</v>
      </c>
      <c r="M250">
        <f t="shared" si="9"/>
        <v>8.1262666016840956E-2</v>
      </c>
      <c r="N250" s="59">
        <f>IFERROR(INDEX(Sheet7!L:L, MATCH(B250,Sheet7!B:B, 0)), "Non trouvé")</f>
        <v>-1</v>
      </c>
      <c r="O250">
        <v>0.85</v>
      </c>
      <c r="P250">
        <v>0.89069245706442624</v>
      </c>
      <c r="Q250">
        <v>0.97195512308126719</v>
      </c>
      <c r="R250">
        <v>0.9774280037876647</v>
      </c>
      <c r="AD250" t="s">
        <v>14</v>
      </c>
      <c r="AE250" t="s">
        <v>37</v>
      </c>
      <c r="AF250">
        <v>15</v>
      </c>
      <c r="AG250" t="s">
        <v>86</v>
      </c>
      <c r="AH250" t="str">
        <f t="shared" si="7"/>
        <v>Mali|HCD Index - Youth NEET</v>
      </c>
      <c r="AI250">
        <v>15</v>
      </c>
      <c r="AJ250" t="s">
        <v>87</v>
      </c>
      <c r="AK250">
        <v>0.2158113139578314</v>
      </c>
      <c r="AL250">
        <v>0.25</v>
      </c>
      <c r="AM250">
        <v>4.361341331478974E-3</v>
      </c>
      <c r="AO250">
        <v>0.25436134133147897</v>
      </c>
      <c r="AP250">
        <v>8</v>
      </c>
      <c r="AQ250">
        <v>0.32718230161016998</v>
      </c>
      <c r="AR250">
        <v>0.61502030978416034</v>
      </c>
    </row>
    <row r="251" spans="1:44" x14ac:dyDescent="0.35">
      <c r="A251" t="s">
        <v>6</v>
      </c>
      <c r="B251" t="s">
        <v>83</v>
      </c>
      <c r="C251" t="str">
        <f t="shared" si="6"/>
        <v>Benin|HCD Index - Mean years of schooling</v>
      </c>
      <c r="E251" s="59" t="str">
        <f>IFERROR(INDEX(Sheet7!D:D, MATCH(B251,Sheet7!B:B, 0)), "Non trouvé")</f>
        <v># years</v>
      </c>
      <c r="F251" t="str">
        <f>IFERROR(INDEX(Sheet7!D:D, MATCH(C251,Sheet7!C:C, 0)), "Non trouvé")</f>
        <v># years</v>
      </c>
      <c r="G251">
        <v>0.17</v>
      </c>
      <c r="I251">
        <f>IFERROR(INDEX(AO:AO, MATCH(C251, AH:AH, 0)), "Non trouvé")</f>
        <v>0.11968045984890931</v>
      </c>
      <c r="J251">
        <f>IFERROR(INDEX(Sheet1!N:N, MATCH(C251, Sheet1!E:E, 0)), "Non trouvé")</f>
        <v>0.24855748795240881</v>
      </c>
      <c r="K251">
        <f>IFERROR(INDEX(Sheet1!O:O, MATCH(C251, Sheet1!E:E, 0)), "Non trouvé")</f>
        <v>0.46895549991856222</v>
      </c>
      <c r="L251">
        <f t="shared" si="8"/>
        <v>-5.0319540151090705E-2</v>
      </c>
      <c r="M251">
        <f t="shared" si="9"/>
        <v>0.12887702810349949</v>
      </c>
      <c r="N251" s="59">
        <f>IFERROR(INDEX(Sheet7!L:L, MATCH(B251,Sheet7!B:B, 0)), "Non trouvé")</f>
        <v>1</v>
      </c>
      <c r="O251">
        <v>0.17</v>
      </c>
      <c r="P251">
        <v>0.11968045984890931</v>
      </c>
      <c r="Q251">
        <v>0.24855748795240881</v>
      </c>
      <c r="R251">
        <v>0.46895549991856222</v>
      </c>
      <c r="AD251" t="s">
        <v>15</v>
      </c>
      <c r="AE251" t="s">
        <v>37</v>
      </c>
      <c r="AF251">
        <v>15</v>
      </c>
      <c r="AG251" t="s">
        <v>86</v>
      </c>
      <c r="AH251" t="str">
        <f t="shared" si="7"/>
        <v>Niger|HCD Index - Youth NEET</v>
      </c>
      <c r="AI251">
        <v>15</v>
      </c>
      <c r="AJ251" t="s">
        <v>87</v>
      </c>
      <c r="AK251">
        <v>0.3742450425300638</v>
      </c>
      <c r="AL251">
        <v>0.33</v>
      </c>
      <c r="AM251">
        <v>4.1117104607126809E-3</v>
      </c>
      <c r="AO251">
        <v>0.3341117104607127</v>
      </c>
      <c r="AP251">
        <v>7</v>
      </c>
      <c r="AQ251">
        <v>0.46766642737554959</v>
      </c>
      <c r="AR251">
        <v>0.70911373696323488</v>
      </c>
    </row>
    <row r="252" spans="1:44" x14ac:dyDescent="0.35">
      <c r="A252" t="s">
        <v>6</v>
      </c>
      <c r="B252" t="s">
        <v>84</v>
      </c>
      <c r="C252" t="str">
        <f t="shared" si="6"/>
        <v>Benin|HCD Index - Harmonized test scores</v>
      </c>
      <c r="E252" s="59" t="str">
        <f>IFERROR(INDEX(Sheet7!D:D, MATCH(B252,Sheet7!B:B, 0)), "Non trouvé")</f>
        <v>score out of 625</v>
      </c>
      <c r="F252" t="str">
        <f>IFERROR(INDEX(Sheet7!D:D, MATCH(C252,Sheet7!C:C, 0)), "Non trouvé")</f>
        <v>score out of 625</v>
      </c>
      <c r="G252">
        <v>0.4</v>
      </c>
      <c r="I252">
        <f>IFERROR(INDEX(AO:AO, MATCH(C252, AH:AH, 0)), "Non trouvé")</f>
        <v>0.40222769719520901</v>
      </c>
      <c r="J252">
        <f>IFERROR(INDEX(Sheet1!N:N, MATCH(C252, Sheet1!E:E, 0)), "Non trouvé")</f>
        <v>0.49317683878277457</v>
      </c>
      <c r="K252">
        <f>IFERROR(INDEX(Sheet1!O:O, MATCH(C252, Sheet1!E:E, 0)), "Non trouvé")</f>
        <v>0.82639847826930912</v>
      </c>
      <c r="L252">
        <f t="shared" si="8"/>
        <v>2.2276971952089886E-3</v>
      </c>
      <c r="M252">
        <f t="shared" si="9"/>
        <v>9.0949141587565563E-2</v>
      </c>
      <c r="N252" s="59">
        <f>IFERROR(INDEX(Sheet7!L:L, MATCH(B252,Sheet7!B:B, 0)), "Non trouvé")</f>
        <v>1</v>
      </c>
      <c r="O252">
        <v>0.4</v>
      </c>
      <c r="P252">
        <v>0.40222769719520901</v>
      </c>
      <c r="Q252">
        <v>0.49317683878277457</v>
      </c>
      <c r="R252">
        <v>0.82639847826930912</v>
      </c>
      <c r="AD252" t="s">
        <v>16</v>
      </c>
      <c r="AE252" t="s">
        <v>37</v>
      </c>
      <c r="AF252">
        <v>15</v>
      </c>
      <c r="AG252" t="s">
        <v>86</v>
      </c>
      <c r="AH252" t="str">
        <f t="shared" si="7"/>
        <v>Nigeria|HCD Index - Youth NEET</v>
      </c>
      <c r="AI252">
        <v>15</v>
      </c>
      <c r="AJ252" t="s">
        <v>87</v>
      </c>
      <c r="AK252">
        <v>0.4293853495412992</v>
      </c>
      <c r="AL252">
        <v>0.31</v>
      </c>
      <c r="AM252">
        <v>0.41088551188721217</v>
      </c>
      <c r="AO252">
        <v>0.72088551188721217</v>
      </c>
      <c r="AP252">
        <v>4</v>
      </c>
      <c r="AQ252">
        <v>0.56911719681971173</v>
      </c>
      <c r="AR252">
        <v>0.7418614385363127</v>
      </c>
    </row>
    <row r="253" spans="1:44" x14ac:dyDescent="0.35">
      <c r="A253" t="s">
        <v>6</v>
      </c>
      <c r="B253" t="s">
        <v>86</v>
      </c>
      <c r="C253" t="str">
        <f t="shared" si="6"/>
        <v>Benin|HCD Index - Youth NEET</v>
      </c>
      <c r="E253" s="59" t="str">
        <f>IFERROR(INDEX(Sheet7!D:D, MATCH(B253,Sheet7!B:B, 0)), "Non trouvé")</f>
        <v>% of youth not employed, in education or in training</v>
      </c>
      <c r="F253" t="str">
        <f>IFERROR(INDEX(Sheet7!D:D, MATCH(C253,Sheet7!C:C, 0)), "Non trouvé")</f>
        <v>% of youth not employed, in education or in training</v>
      </c>
      <c r="G253">
        <v>0</v>
      </c>
      <c r="I253">
        <f>IFERROR(INDEX(AO:AO, MATCH(C253, AH:AH, 0)), "Non trouvé")</f>
        <v>0</v>
      </c>
      <c r="J253">
        <f>IFERROR(INDEX(Sheet1!N:N, MATCH(C253, Sheet1!E:E, 0)), "Non trouvé")</f>
        <v>0.2312270351738559</v>
      </c>
      <c r="K253">
        <f>IFERROR(INDEX(Sheet1!O:O, MATCH(C253, Sheet1!E:E, 0)), "Non trouvé")</f>
        <v>0.55075141231489888</v>
      </c>
      <c r="L253">
        <f t="shared" si="8"/>
        <v>0</v>
      </c>
      <c r="M253">
        <f t="shared" si="9"/>
        <v>0.2312270351738559</v>
      </c>
      <c r="N253" s="59">
        <f>IFERROR(INDEX(Sheet7!L:L, MATCH(B253,Sheet7!B:B, 0)), "Non trouvé")</f>
        <v>-1</v>
      </c>
      <c r="O253">
        <v>0</v>
      </c>
      <c r="P253">
        <v>0</v>
      </c>
      <c r="Q253">
        <v>0.2312270351738559</v>
      </c>
      <c r="R253">
        <v>0.55075141231489888</v>
      </c>
      <c r="AD253" t="s">
        <v>17</v>
      </c>
      <c r="AE253" t="s">
        <v>37</v>
      </c>
      <c r="AF253">
        <v>15</v>
      </c>
      <c r="AG253" t="s">
        <v>86</v>
      </c>
      <c r="AH253" t="str">
        <f t="shared" si="7"/>
        <v>Senegal|HCD Index - Youth NEET</v>
      </c>
      <c r="AI253">
        <v>15</v>
      </c>
      <c r="AJ253" t="s">
        <v>87</v>
      </c>
      <c r="AK253">
        <v>4.7843337544080662E-2</v>
      </c>
      <c r="AL253">
        <v>0.04</v>
      </c>
      <c r="AM253">
        <v>-2.2760446415020022E-3</v>
      </c>
      <c r="AO253">
        <v>3.7723955358497999E-2</v>
      </c>
      <c r="AP253">
        <v>11</v>
      </c>
      <c r="AQ253">
        <v>0.1782441017980794</v>
      </c>
      <c r="AR253">
        <v>0.51526451473009038</v>
      </c>
    </row>
    <row r="254" spans="1:44" x14ac:dyDescent="0.35">
      <c r="A254" t="s">
        <v>6</v>
      </c>
      <c r="B254" t="s">
        <v>88</v>
      </c>
      <c r="C254" t="str">
        <f t="shared" si="6"/>
        <v>Benin|HCD Index - Youth literacy rate</v>
      </c>
      <c r="E254" s="59" t="str">
        <f>IFERROR(INDEX(Sheet7!D:D, MATCH(B254,Sheet7!B:B, 0)), "Non trouvé")</f>
        <v>% in 15-24 years old population</v>
      </c>
      <c r="F254" t="str">
        <f>IFERROR(INDEX(Sheet7!D:D, MATCH(C254,Sheet7!C:C, 0)), "Non trouvé")</f>
        <v>% in 15-24 years old population</v>
      </c>
      <c r="G254">
        <v>0.21</v>
      </c>
      <c r="I254">
        <f>IFERROR(INDEX(AO:AO, MATCH(C254, AH:AH, 0)), "Non trouvé")</f>
        <v>0</v>
      </c>
      <c r="J254">
        <f>IFERROR(INDEX(Sheet1!N:N, MATCH(C254, Sheet1!E:E, 0)), "Non trouvé")</f>
        <v>0.28861596372058251</v>
      </c>
      <c r="K254">
        <f>IFERROR(INDEX(Sheet1!O:O, MATCH(C254, Sheet1!E:E, 0)), "Non trouvé")</f>
        <v>0.48475254215496372</v>
      </c>
      <c r="L254">
        <f t="shared" si="8"/>
        <v>-0.21</v>
      </c>
      <c r="M254">
        <f t="shared" si="9"/>
        <v>0.28861596372058251</v>
      </c>
      <c r="N254" s="59">
        <f>IFERROR(INDEX(Sheet7!L:L, MATCH(B254,Sheet7!B:B, 0)), "Non trouvé")</f>
        <v>1</v>
      </c>
      <c r="O254">
        <v>0.21</v>
      </c>
      <c r="P254">
        <v>0</v>
      </c>
      <c r="Q254">
        <v>0.28861596372058251</v>
      </c>
      <c r="R254">
        <v>0.48475254215496372</v>
      </c>
      <c r="AD254" t="s">
        <v>18</v>
      </c>
      <c r="AE254" t="s">
        <v>37</v>
      </c>
      <c r="AF254">
        <v>15</v>
      </c>
      <c r="AG254" t="s">
        <v>86</v>
      </c>
      <c r="AH254" t="str">
        <f t="shared" si="7"/>
        <v>Sierra Leone|HCD Index - Youth NEET</v>
      </c>
      <c r="AI254">
        <v>15</v>
      </c>
      <c r="AJ254" t="s">
        <v>87</v>
      </c>
      <c r="AK254">
        <v>0.81853410801135373</v>
      </c>
      <c r="AL254">
        <v>0.79</v>
      </c>
      <c r="AM254">
        <v>2.1686428611624731E-3</v>
      </c>
      <c r="AO254">
        <v>0.79216864286116251</v>
      </c>
      <c r="AP254">
        <v>1</v>
      </c>
      <c r="AQ254">
        <v>0.8616201739276943</v>
      </c>
      <c r="AR254">
        <v>0.97297599158576231</v>
      </c>
    </row>
    <row r="255" spans="1:44" x14ac:dyDescent="0.35">
      <c r="A255" t="s">
        <v>6</v>
      </c>
      <c r="B255" t="s">
        <v>90</v>
      </c>
      <c r="C255" t="str">
        <f t="shared" si="6"/>
        <v>Benin|HCD Index - Number of citations</v>
      </c>
      <c r="E255" s="59" t="str">
        <f>IFERROR(INDEX(Sheet7!D:D, MATCH(B255,Sheet7!B:B, 0)), "Non trouvé")</f>
        <v># citations in thousands</v>
      </c>
      <c r="F255" t="str">
        <f>IFERROR(INDEX(Sheet7!D:D, MATCH(C255,Sheet7!C:C, 0)), "Non trouvé")</f>
        <v># citations in thousands</v>
      </c>
      <c r="G255">
        <v>0</v>
      </c>
      <c r="I255">
        <f>IFERROR(INDEX(AO:AO, MATCH(C255, AH:AH, 0)), "Non trouvé")</f>
        <v>5.7452525581046096E-3</v>
      </c>
      <c r="J255">
        <f>IFERROR(INDEX(Sheet1!N:N, MATCH(C255, Sheet1!E:E, 0)), "Non trouvé")</f>
        <v>9.775481701415932E-2</v>
      </c>
      <c r="K255">
        <f>IFERROR(INDEX(Sheet1!O:O, MATCH(C255, Sheet1!E:E, 0)), "Non trouvé")</f>
        <v>0.17537529856858999</v>
      </c>
      <c r="L255">
        <f t="shared" si="8"/>
        <v>5.7452525581046096E-3</v>
      </c>
      <c r="M255">
        <f t="shared" si="9"/>
        <v>9.200956445605471E-2</v>
      </c>
      <c r="N255" s="59">
        <f>IFERROR(INDEX(Sheet7!L:L, MATCH(B255,Sheet7!B:B, 0)), "Non trouvé")</f>
        <v>1</v>
      </c>
      <c r="O255">
        <v>0</v>
      </c>
      <c r="P255">
        <v>5.7452525581046096E-3</v>
      </c>
      <c r="Q255">
        <v>9.775481701415932E-2</v>
      </c>
      <c r="R255">
        <v>0.17537529856858999</v>
      </c>
      <c r="AD255" t="s">
        <v>19</v>
      </c>
      <c r="AE255" t="s">
        <v>37</v>
      </c>
      <c r="AF255">
        <v>15</v>
      </c>
      <c r="AG255" t="s">
        <v>86</v>
      </c>
      <c r="AH255" t="str">
        <f t="shared" si="7"/>
        <v>Gambia, The|HCD Index - Youth NEET</v>
      </c>
      <c r="AI255">
        <v>15</v>
      </c>
      <c r="AJ255" t="s">
        <v>87</v>
      </c>
      <c r="AK255">
        <v>3.2801942934898312E-2</v>
      </c>
      <c r="AL255">
        <v>0</v>
      </c>
      <c r="AM255">
        <v>0</v>
      </c>
      <c r="AO255">
        <v>0</v>
      </c>
      <c r="AP255">
        <v>14</v>
      </c>
      <c r="AQ255">
        <v>0.1649068080853982</v>
      </c>
      <c r="AR255">
        <v>0.50633146505004345</v>
      </c>
    </row>
    <row r="256" spans="1:44" x14ac:dyDescent="0.35">
      <c r="A256" t="s">
        <v>6</v>
      </c>
      <c r="B256" t="s">
        <v>62</v>
      </c>
      <c r="C256" t="str">
        <f t="shared" si="6"/>
        <v>Benin|HCD Index - Entrepreneurship, financial inclusion and digital economy</v>
      </c>
      <c r="E256" s="59" t="str">
        <f>IFERROR(INDEX(Sheet7!D:D, MATCH(B256,Sheet7!B:B, 0)), "Non trouvé")</f>
        <v>Scale 0-1</v>
      </c>
      <c r="F256" t="str">
        <f>IFERROR(INDEX(Sheet7!D:D, MATCH(C256,Sheet7!C:C, 0)), "Non trouvé")</f>
        <v>Scale 0-1</v>
      </c>
      <c r="G256">
        <v>0.17</v>
      </c>
      <c r="I256">
        <f>IFERROR(INDEX(AO:AO, MATCH(C256, AH:AH, 0)), "Non trouvé")</f>
        <v>0.2492663103095725</v>
      </c>
      <c r="J256">
        <f>IFERROR(INDEX(Sheet1!N:N, MATCH(C256, Sheet1!E:E, 0)), "Non trouvé")</f>
        <v>0.14696151124420409</v>
      </c>
      <c r="K256">
        <f>IFERROR(INDEX(Sheet1!O:O, MATCH(C256, Sheet1!E:E, 0)), "Non trouvé")</f>
        <v>0.26738975764175982</v>
      </c>
      <c r="L256">
        <f t="shared" si="8"/>
        <v>7.9266310309572485E-2</v>
      </c>
      <c r="M256">
        <f t="shared" si="9"/>
        <v>-0.10230479906536841</v>
      </c>
      <c r="N256" s="59">
        <f>IFERROR(INDEX(Sheet7!L:L, MATCH(B256,Sheet7!B:B, 0)), "Non trouvé")</f>
        <v>1</v>
      </c>
      <c r="O256">
        <v>0.17</v>
      </c>
      <c r="P256">
        <v>0.2492663103095725</v>
      </c>
      <c r="Q256">
        <v>0.14696151124420409</v>
      </c>
      <c r="R256">
        <v>0.26738975764175982</v>
      </c>
      <c r="AD256" t="s">
        <v>20</v>
      </c>
      <c r="AE256" t="s">
        <v>37</v>
      </c>
      <c r="AF256">
        <v>15</v>
      </c>
      <c r="AG256" t="s">
        <v>86</v>
      </c>
      <c r="AH256" t="str">
        <f t="shared" si="7"/>
        <v>Togo|HCD Index - Youth NEET</v>
      </c>
      <c r="AI256">
        <v>15</v>
      </c>
      <c r="AJ256" t="s">
        <v>87</v>
      </c>
      <c r="AK256">
        <v>0.80827704715657955</v>
      </c>
      <c r="AL256">
        <v>0.79</v>
      </c>
      <c r="AM256">
        <v>-5.5051085537161093E-4</v>
      </c>
      <c r="AO256">
        <v>0.78944948914462842</v>
      </c>
      <c r="AP256">
        <v>3</v>
      </c>
      <c r="AQ256">
        <v>0.85252517729982491</v>
      </c>
      <c r="AR256">
        <v>0.96688434672385393</v>
      </c>
    </row>
    <row r="257" spans="1:44" x14ac:dyDescent="0.35">
      <c r="A257" t="s">
        <v>6</v>
      </c>
      <c r="B257" t="s">
        <v>92</v>
      </c>
      <c r="C257" t="str">
        <f t="shared" si="6"/>
        <v>Benin|HCD Index - Penetration rate fin services</v>
      </c>
      <c r="E257" s="59" t="str">
        <f>IFERROR(INDEX(Sheet7!D:D, MATCH(B257,Sheet7!B:B, 0)), "Non trouvé")</f>
        <v>Number of financial services outlets/ 10,000 adults</v>
      </c>
      <c r="F257" t="str">
        <f>IFERROR(INDEX(Sheet7!D:D, MATCH(C257,Sheet7!C:C, 0)), "Non trouvé")</f>
        <v>Number of financial services outlets/ 10,000 adults</v>
      </c>
      <c r="G257">
        <v>0.43</v>
      </c>
      <c r="I257">
        <f>IFERROR(INDEX(AO:AO, MATCH(C257, AH:AH, 0)), "Non trouvé")</f>
        <v>1</v>
      </c>
      <c r="J257">
        <f>IFERROR(INDEX(Sheet1!N:N, MATCH(C257, Sheet1!E:E, 0)), "Non trouvé")</f>
        <v>0.44094534340513541</v>
      </c>
      <c r="K257">
        <f>IFERROR(INDEX(Sheet1!O:O, MATCH(C257, Sheet1!E:E, 0)), "Non trouvé")</f>
        <v>1</v>
      </c>
      <c r="L257">
        <f t="shared" si="8"/>
        <v>0.57000000000000006</v>
      </c>
      <c r="M257">
        <f t="shared" si="9"/>
        <v>-0.55905465659486464</v>
      </c>
      <c r="N257" s="59">
        <f>IFERROR(INDEX(Sheet7!L:L, MATCH(B257,Sheet7!B:B, 0)), "Non trouvé")</f>
        <v>1</v>
      </c>
      <c r="O257">
        <v>0.43</v>
      </c>
      <c r="P257">
        <v>1</v>
      </c>
      <c r="Q257">
        <v>0.44094534340513541</v>
      </c>
      <c r="R257">
        <v>1</v>
      </c>
      <c r="AD257" t="s">
        <v>21</v>
      </c>
      <c r="AE257" t="s">
        <v>37</v>
      </c>
      <c r="AF257">
        <v>15</v>
      </c>
      <c r="AG257" t="s">
        <v>86</v>
      </c>
      <c r="AH257" t="str">
        <f t="shared" si="7"/>
        <v>ECOWAS|HCD Index - Youth NEET</v>
      </c>
      <c r="AI257">
        <v>15</v>
      </c>
      <c r="AJ257" t="s">
        <v>87</v>
      </c>
      <c r="AK257">
        <v>0.36427710688059201</v>
      </c>
      <c r="AL257">
        <v>0.33</v>
      </c>
      <c r="AM257">
        <v>1.373315479271886E-2</v>
      </c>
      <c r="AO257">
        <v>0.34373315479271888</v>
      </c>
      <c r="AQ257">
        <v>0.47087312575681312</v>
      </c>
      <c r="AR257">
        <v>0.70319380289609168</v>
      </c>
    </row>
    <row r="258" spans="1:44" x14ac:dyDescent="0.35">
      <c r="A258" t="s">
        <v>6</v>
      </c>
      <c r="B258" t="s">
        <v>94</v>
      </c>
      <c r="C258" t="str">
        <f t="shared" si="6"/>
        <v>Benin|HCD Index - Individuals using Internet</v>
      </c>
      <c r="E258" s="59" t="str">
        <f>IFERROR(INDEX(Sheet7!D:D, MATCH(B258,Sheet7!B:B, 0)), "Non trouvé")</f>
        <v>% of the population</v>
      </c>
      <c r="F258" t="str">
        <f>IFERROR(INDEX(Sheet7!D:D, MATCH(C258,Sheet7!C:C, 0)), "Non trouvé")</f>
        <v>% of the population</v>
      </c>
      <c r="G258">
        <v>0.12</v>
      </c>
      <c r="I258">
        <f>IFERROR(INDEX(AO:AO, MATCH(C258, AH:AH, 0)), "Non trouvé")</f>
        <v>0.15179697834453201</v>
      </c>
      <c r="J258">
        <f>IFERROR(INDEX(Sheet1!N:N, MATCH(C258, Sheet1!E:E, 0)), "Non trouvé")</f>
        <v>5.2816420626575052E-2</v>
      </c>
      <c r="K258">
        <f>IFERROR(INDEX(Sheet1!O:O, MATCH(C258, Sheet1!E:E, 0)), "Non trouvé")</f>
        <v>0.1825089569181694</v>
      </c>
      <c r="L258">
        <f t="shared" si="8"/>
        <v>3.1796978344532018E-2</v>
      </c>
      <c r="M258">
        <f t="shared" si="9"/>
        <v>-9.8980557717956968E-2</v>
      </c>
      <c r="N258" s="59">
        <f>IFERROR(INDEX(Sheet7!L:L, MATCH(B258,Sheet7!B:B, 0)), "Non trouvé")</f>
        <v>1</v>
      </c>
      <c r="O258">
        <v>0.12</v>
      </c>
      <c r="P258">
        <v>0.15179697834453201</v>
      </c>
      <c r="Q258">
        <v>5.2816420626575052E-2</v>
      </c>
      <c r="R258">
        <v>0.1825089569181694</v>
      </c>
      <c r="AD258" t="s">
        <v>6</v>
      </c>
      <c r="AE258" t="s">
        <v>38</v>
      </c>
      <c r="AF258">
        <v>16</v>
      </c>
      <c r="AG258" t="s">
        <v>88</v>
      </c>
      <c r="AH258" t="str">
        <f t="shared" si="7"/>
        <v>Benin|HCD Index - Youth literacy rate</v>
      </c>
      <c r="AI258">
        <v>16</v>
      </c>
      <c r="AJ258" t="s">
        <v>89</v>
      </c>
      <c r="AK258">
        <v>0.2055527126849637</v>
      </c>
      <c r="AL258">
        <v>0.21</v>
      </c>
      <c r="AM258">
        <v>-0.21</v>
      </c>
      <c r="AP258" t="s">
        <v>148</v>
      </c>
      <c r="AQ258">
        <v>0.28861596372058251</v>
      </c>
      <c r="AR258">
        <v>0.48475254215496372</v>
      </c>
    </row>
    <row r="259" spans="1:44" x14ac:dyDescent="0.35">
      <c r="A259" t="s">
        <v>6</v>
      </c>
      <c r="B259" t="s">
        <v>96</v>
      </c>
      <c r="C259" t="str">
        <f t="shared" ref="C259:C322" si="10">A259 &amp; "|" &amp; B259</f>
        <v>Benin|HCD Index - New business density</v>
      </c>
      <c r="E259" s="59" t="str">
        <f>IFERROR(INDEX(Sheet7!D:D, MATCH(B259,Sheet7!B:B, 0)), "Non trouvé")</f>
        <v>New registrations per 1,000 people ages 15-64</v>
      </c>
      <c r="F259" t="str">
        <f>IFERROR(INDEX(Sheet7!D:D, MATCH(C259,Sheet7!C:C, 0)), "Non trouvé")</f>
        <v>New registrations per 1,000 people ages 15-64</v>
      </c>
      <c r="G259">
        <v>0.01</v>
      </c>
      <c r="I259">
        <f>IFERROR(INDEX(AO:AO, MATCH(C259, AH:AH, 0)), "Non trouvé")</f>
        <v>1.4426637655449241E-2</v>
      </c>
      <c r="J259">
        <f>IFERROR(INDEX(Sheet1!N:N, MATCH(C259, Sheet1!E:E, 0)), "Non trouvé")</f>
        <v>1.342757599795997E-2</v>
      </c>
      <c r="K259">
        <f>IFERROR(INDEX(Sheet1!O:O, MATCH(C259, Sheet1!E:E, 0)), "Non trouvé")</f>
        <v>2.9504406962309139E-2</v>
      </c>
      <c r="L259">
        <f t="shared" si="8"/>
        <v>4.4266376554492406E-3</v>
      </c>
      <c r="M259">
        <f t="shared" si="9"/>
        <v>-9.9906165748927037E-4</v>
      </c>
      <c r="N259" s="59">
        <f>IFERROR(INDEX(Sheet7!L:L, MATCH(B259,Sheet7!B:B, 0)), "Non trouvé")</f>
        <v>1</v>
      </c>
      <c r="O259">
        <v>0.01</v>
      </c>
      <c r="P259">
        <v>1.4426637655449241E-2</v>
      </c>
      <c r="Q259">
        <v>1.342757599795997E-2</v>
      </c>
      <c r="R259">
        <v>2.9504406962309139E-2</v>
      </c>
      <c r="AD259" t="s">
        <v>7</v>
      </c>
      <c r="AE259" t="s">
        <v>38</v>
      </c>
      <c r="AF259">
        <v>16</v>
      </c>
      <c r="AG259" t="s">
        <v>88</v>
      </c>
      <c r="AH259" t="str">
        <f t="shared" ref="AH259:AH322" si="11">AD259 &amp; "|" &amp; AG259</f>
        <v>Burkina Faso|HCD Index - Youth literacy rate</v>
      </c>
      <c r="AI259">
        <v>16</v>
      </c>
      <c r="AJ259" t="s">
        <v>89</v>
      </c>
      <c r="AK259">
        <v>0.18117403752294839</v>
      </c>
      <c r="AL259">
        <v>0.18</v>
      </c>
      <c r="AM259">
        <v>-6.0345538724431394E-2</v>
      </c>
      <c r="AO259">
        <v>0.1196544612755686</v>
      </c>
      <c r="AP259">
        <v>7</v>
      </c>
      <c r="AQ259">
        <v>0.26141060036115721</v>
      </c>
      <c r="AR259">
        <v>0.45087254296767859</v>
      </c>
    </row>
    <row r="260" spans="1:44" x14ac:dyDescent="0.35">
      <c r="A260" t="s">
        <v>7</v>
      </c>
      <c r="B260" t="s">
        <v>58</v>
      </c>
      <c r="C260" t="str">
        <f t="shared" si="10"/>
        <v>Burkina Faso|HCD Index - Integrated index</v>
      </c>
      <c r="E260" s="59" t="str">
        <f>IFERROR(INDEX(Sheet7!D:D, MATCH(B260,Sheet7!B:B, 0)), "Non trouvé")</f>
        <v>Scale 0-1</v>
      </c>
      <c r="F260" t="str">
        <f>IFERROR(INDEX(Sheet7!D:D, MATCH(C260,Sheet7!C:C, 0)), "Non trouvé")</f>
        <v>Scale 0-1</v>
      </c>
      <c r="G260">
        <v>0.27</v>
      </c>
      <c r="I260">
        <f>IFERROR(INDEX(AO:AO, MATCH(C260, AH:AH, 0)), "Non trouvé")</f>
        <v>0.28633213265327678</v>
      </c>
      <c r="J260">
        <f>IFERROR(INDEX(Sheet1!N:N, MATCH(C260, Sheet1!E:E, 0)), "Non trouvé")</f>
        <v>0.31839161701328422</v>
      </c>
      <c r="K260">
        <f>IFERROR(INDEX(Sheet1!O:O, MATCH(C260, Sheet1!E:E, 0)), "Non trouvé")</f>
        <v>0.46131319468771759</v>
      </c>
      <c r="L260">
        <f t="shared" si="8"/>
        <v>1.6332132653276765E-2</v>
      </c>
      <c r="M260">
        <f t="shared" si="9"/>
        <v>3.205948436000744E-2</v>
      </c>
      <c r="N260" s="59">
        <f>IFERROR(INDEX(Sheet7!L:L, MATCH(B260,Sheet7!B:B, 0)), "Non trouvé")</f>
        <v>1</v>
      </c>
      <c r="O260">
        <v>0.27</v>
      </c>
      <c r="P260">
        <v>0.28633213265327678</v>
      </c>
      <c r="Q260">
        <v>0.31839161701328422</v>
      </c>
      <c r="R260">
        <v>0.46131319468771759</v>
      </c>
      <c r="AD260" t="s">
        <v>8</v>
      </c>
      <c r="AE260" t="s">
        <v>38</v>
      </c>
      <c r="AF260">
        <v>16</v>
      </c>
      <c r="AG260" t="s">
        <v>88</v>
      </c>
      <c r="AH260" t="str">
        <f t="shared" si="11"/>
        <v>Cabo Verde|HCD Index - Youth literacy rate</v>
      </c>
      <c r="AI260">
        <v>16</v>
      </c>
      <c r="AJ260" t="s">
        <v>89</v>
      </c>
      <c r="AM260">
        <v>0.64975425074369197</v>
      </c>
      <c r="AO260">
        <v>0.64975425074369197</v>
      </c>
      <c r="AP260">
        <v>1</v>
      </c>
      <c r="AR260">
        <v>0.51321794436006074</v>
      </c>
    </row>
    <row r="261" spans="1:44" x14ac:dyDescent="0.35">
      <c r="A261" t="s">
        <v>7</v>
      </c>
      <c r="B261" t="s">
        <v>60</v>
      </c>
      <c r="C261" t="str">
        <f t="shared" si="10"/>
        <v>Burkina Faso|HCD Index - Health and nutrition</v>
      </c>
      <c r="E261" s="59" t="str">
        <f>IFERROR(INDEX(Sheet7!D:D, MATCH(B261,Sheet7!B:B, 0)), "Non trouvé")</f>
        <v>Scale 0-1</v>
      </c>
      <c r="F261" t="str">
        <f>IFERROR(INDEX(Sheet7!D:D, MATCH(C261,Sheet7!C:C, 0)), "Non trouvé")</f>
        <v>Scale 0-1</v>
      </c>
      <c r="G261">
        <v>0.36</v>
      </c>
      <c r="I261">
        <f>IFERROR(INDEX(AO:AO, MATCH(C261, AH:AH, 0)), "Non trouvé")</f>
        <v>0.43185152912708941</v>
      </c>
      <c r="J261">
        <f>IFERROR(INDEX(Sheet1!N:N, MATCH(C261, Sheet1!E:E, 0)), "Non trouvé")</f>
        <v>0.49126670696412839</v>
      </c>
      <c r="K261">
        <f>IFERROR(INDEX(Sheet1!O:O, MATCH(C261, Sheet1!E:E, 0)), "Non trouvé")</f>
        <v>0.71004896362825787</v>
      </c>
      <c r="L261">
        <f t="shared" si="8"/>
        <v>7.185152912708942E-2</v>
      </c>
      <c r="M261">
        <f t="shared" si="9"/>
        <v>5.9415177837038979E-2</v>
      </c>
      <c r="N261" s="59">
        <f>IFERROR(INDEX(Sheet7!L:L, MATCH(B261,Sheet7!B:B, 0)), "Non trouvé")</f>
        <v>1</v>
      </c>
      <c r="O261">
        <v>0.36</v>
      </c>
      <c r="P261">
        <v>0.43185152912708941</v>
      </c>
      <c r="Q261">
        <v>0.49126670696412839</v>
      </c>
      <c r="R261">
        <v>0.71004896362825787</v>
      </c>
      <c r="AD261" t="s">
        <v>9</v>
      </c>
      <c r="AE261" t="s">
        <v>38</v>
      </c>
      <c r="AF261">
        <v>16</v>
      </c>
      <c r="AG261" t="s">
        <v>88</v>
      </c>
      <c r="AH261" t="str">
        <f t="shared" si="11"/>
        <v>Cote d'Ivoire|HCD Index - Youth literacy rate</v>
      </c>
      <c r="AI261">
        <v>16</v>
      </c>
      <c r="AJ261" t="s">
        <v>89</v>
      </c>
      <c r="AL261">
        <v>0.47</v>
      </c>
      <c r="AM261">
        <v>2.1117471214972539E-3</v>
      </c>
      <c r="AO261">
        <v>0.47211174712149723</v>
      </c>
      <c r="AP261">
        <v>4</v>
      </c>
      <c r="AR261">
        <v>0.51321794436006074</v>
      </c>
    </row>
    <row r="262" spans="1:44" x14ac:dyDescent="0.35">
      <c r="A262" t="s">
        <v>7</v>
      </c>
      <c r="B262" t="s">
        <v>63</v>
      </c>
      <c r="C262" t="str">
        <f t="shared" si="10"/>
        <v>Burkina Faso|HCD Index - Fertility rate</v>
      </c>
      <c r="E262" s="59" t="str">
        <f>IFERROR(INDEX(Sheet7!D:D, MATCH(B262,Sheet7!B:B, 0)), "Non trouvé")</f>
        <v>births per woman</v>
      </c>
      <c r="F262" t="str">
        <f>IFERROR(INDEX(Sheet7!D:D, MATCH(C262,Sheet7!C:C, 0)), "Non trouvé")</f>
        <v>births per woman</v>
      </c>
      <c r="G262">
        <v>0.35</v>
      </c>
      <c r="I262">
        <f>IFERROR(INDEX(AO:AO, MATCH(C262, AH:AH, 0)), "Non trouvé")</f>
        <v>0.41653137102624338</v>
      </c>
      <c r="J262">
        <f>IFERROR(INDEX(Sheet1!N:N, MATCH(C262, Sheet1!E:E, 0)), "Non trouvé")</f>
        <v>0.42009570313088879</v>
      </c>
      <c r="K262">
        <f>IFERROR(INDEX(Sheet1!O:O, MATCH(C262, Sheet1!E:E, 0)), "Non trouvé")</f>
        <v>0.6045479452457363</v>
      </c>
      <c r="L262">
        <f t="shared" si="8"/>
        <v>6.6531371026243402E-2</v>
      </c>
      <c r="M262">
        <f t="shared" si="9"/>
        <v>3.5643321046454068E-3</v>
      </c>
      <c r="N262" s="59">
        <f>IFERROR(INDEX(Sheet7!L:L, MATCH(B262,Sheet7!B:B, 0)), "Non trouvé")</f>
        <v>-1</v>
      </c>
      <c r="O262">
        <v>0.35</v>
      </c>
      <c r="P262">
        <v>0.41653137102624338</v>
      </c>
      <c r="Q262">
        <v>0.42009570313088879</v>
      </c>
      <c r="R262">
        <v>0.6045479452457363</v>
      </c>
      <c r="AD262" t="s">
        <v>10</v>
      </c>
      <c r="AE262" t="s">
        <v>38</v>
      </c>
      <c r="AF262">
        <v>16</v>
      </c>
      <c r="AG262" t="s">
        <v>88</v>
      </c>
      <c r="AH262" t="str">
        <f t="shared" si="11"/>
        <v>Ghana|HCD Index - Youth literacy rate</v>
      </c>
      <c r="AI262">
        <v>16</v>
      </c>
      <c r="AJ262" t="s">
        <v>89</v>
      </c>
      <c r="AK262">
        <v>0.57630391410684445</v>
      </c>
      <c r="AL262">
        <v>0.57999999999999996</v>
      </c>
      <c r="AM262">
        <v>7.9289276884486615E-3</v>
      </c>
      <c r="AO262">
        <v>0.58792892768844862</v>
      </c>
      <c r="AP262">
        <v>2</v>
      </c>
      <c r="AQ262">
        <v>0.63760156150214486</v>
      </c>
      <c r="AR262">
        <v>1</v>
      </c>
    </row>
    <row r="263" spans="1:44" x14ac:dyDescent="0.35">
      <c r="A263" t="s">
        <v>7</v>
      </c>
      <c r="B263" t="s">
        <v>65</v>
      </c>
      <c r="C263" t="str">
        <f t="shared" si="10"/>
        <v>Burkina Faso|HCD Index - Maternal mortality rate</v>
      </c>
      <c r="E263" s="59" t="str">
        <f>IFERROR(INDEX(Sheet7!D:D, MATCH(B263,Sheet7!B:B, 0)), "Non trouvé")</f>
        <v># of deaths/100,000 live births</v>
      </c>
      <c r="F263" t="str">
        <f>IFERROR(INDEX(Sheet7!D:D, MATCH(C263,Sheet7!C:C, 0)), "Non trouvé")</f>
        <v># of deaths/100,000 live births</v>
      </c>
      <c r="G263">
        <v>0.73</v>
      </c>
      <c r="I263">
        <f>IFERROR(INDEX(AO:AO, MATCH(C263, AH:AH, 0)), "Non trouvé")</f>
        <v>0.77946081089356911</v>
      </c>
      <c r="J263">
        <f>IFERROR(INDEX(Sheet1!N:N, MATCH(C263, Sheet1!E:E, 0)), "Non trouvé")</f>
        <v>0.78735528042343894</v>
      </c>
      <c r="K263">
        <f>IFERROR(INDEX(Sheet1!O:O, MATCH(C263, Sheet1!E:E, 0)), "Non trouvé")</f>
        <v>0.91030896816369355</v>
      </c>
      <c r="L263">
        <f t="shared" si="8"/>
        <v>4.9460810893569129E-2</v>
      </c>
      <c r="M263">
        <f t="shared" si="9"/>
        <v>7.8944695298698297E-3</v>
      </c>
      <c r="N263" s="59">
        <f>IFERROR(INDEX(Sheet7!L:L, MATCH(B263,Sheet7!B:B, 0)), "Non trouvé")</f>
        <v>-1</v>
      </c>
      <c r="O263">
        <v>0.73</v>
      </c>
      <c r="P263">
        <v>0.77946081089356911</v>
      </c>
      <c r="Q263">
        <v>0.78735528042343894</v>
      </c>
      <c r="R263">
        <v>0.91030896816369355</v>
      </c>
      <c r="AD263" t="s">
        <v>11</v>
      </c>
      <c r="AE263" t="s">
        <v>38</v>
      </c>
      <c r="AF263">
        <v>16</v>
      </c>
      <c r="AG263" t="s">
        <v>88</v>
      </c>
      <c r="AH263" t="str">
        <f t="shared" si="11"/>
        <v>Guinea|HCD Index - Youth literacy rate</v>
      </c>
      <c r="AI263">
        <v>16</v>
      </c>
      <c r="AJ263" t="s">
        <v>89</v>
      </c>
      <c r="AK263">
        <v>0.12318675771763681</v>
      </c>
      <c r="AL263">
        <v>0.12</v>
      </c>
      <c r="AM263">
        <v>-0.12</v>
      </c>
      <c r="AP263" t="s">
        <v>148</v>
      </c>
      <c r="AQ263">
        <v>0.17755865547424979</v>
      </c>
      <c r="AR263">
        <v>0.37028535028306891</v>
      </c>
    </row>
    <row r="264" spans="1:44" x14ac:dyDescent="0.35">
      <c r="A264" t="s">
        <v>7</v>
      </c>
      <c r="B264" t="s">
        <v>67</v>
      </c>
      <c r="C264" t="str">
        <f t="shared" si="10"/>
        <v>Burkina Faso|HCD Index - Under-5 mortality rate</v>
      </c>
      <c r="E264" s="59" t="str">
        <f>IFERROR(INDEX(Sheet7!D:D, MATCH(B264,Sheet7!B:B, 0)), "Non trouvé")</f>
        <v># of deaths/1000 live births</v>
      </c>
      <c r="F264" t="str">
        <f>IFERROR(INDEX(Sheet7!D:D, MATCH(C264,Sheet7!C:C, 0)), "Non trouvé")</f>
        <v># of deaths/1000 live births</v>
      </c>
      <c r="G264">
        <v>0.3</v>
      </c>
      <c r="I264">
        <f>IFERROR(INDEX(AO:AO, MATCH(C264, AH:AH, 0)), "Non trouvé")</f>
        <v>0.34546039626747999</v>
      </c>
      <c r="J264">
        <f>IFERROR(INDEX(Sheet1!N:N, MATCH(C264, Sheet1!E:E, 0)), "Non trouvé")</f>
        <v>0.45470317702628849</v>
      </c>
      <c r="K264">
        <f>IFERROR(INDEX(Sheet1!O:O, MATCH(C264, Sheet1!E:E, 0)), "Non trouvé")</f>
        <v>0.74627224500570266</v>
      </c>
      <c r="L264">
        <f t="shared" si="8"/>
        <v>4.5460396267479997E-2</v>
      </c>
      <c r="M264">
        <f t="shared" si="9"/>
        <v>0.1092427807588085</v>
      </c>
      <c r="N264" s="59">
        <f>IFERROR(INDEX(Sheet7!L:L, MATCH(B264,Sheet7!B:B, 0)), "Non trouvé")</f>
        <v>-1</v>
      </c>
      <c r="O264">
        <v>0.3</v>
      </c>
      <c r="P264">
        <v>0.34546039626747999</v>
      </c>
      <c r="Q264">
        <v>0.45470317702628849</v>
      </c>
      <c r="R264">
        <v>0.74627224500570266</v>
      </c>
      <c r="AD264" t="s">
        <v>12</v>
      </c>
      <c r="AE264" t="s">
        <v>38</v>
      </c>
      <c r="AF264">
        <v>16</v>
      </c>
      <c r="AG264" t="s">
        <v>88</v>
      </c>
      <c r="AH264" t="str">
        <f t="shared" si="11"/>
        <v>Guinea-Bissau|HCD Index - Youth literacy rate</v>
      </c>
      <c r="AI264">
        <v>16</v>
      </c>
      <c r="AJ264" t="s">
        <v>89</v>
      </c>
      <c r="AM264">
        <v>0.29960627328078387</v>
      </c>
      <c r="AO264">
        <v>0.29960627328078387</v>
      </c>
      <c r="AP264">
        <v>6</v>
      </c>
      <c r="AR264">
        <v>0.51321794436006074</v>
      </c>
    </row>
    <row r="265" spans="1:44" x14ac:dyDescent="0.35">
      <c r="A265" t="s">
        <v>7</v>
      </c>
      <c r="B265" t="s">
        <v>67</v>
      </c>
      <c r="C265" t="str">
        <f t="shared" si="10"/>
        <v>Burkina Faso|HCD Index - Under-5 mortality rate</v>
      </c>
      <c r="E265" s="59" t="str">
        <f>IFERROR(INDEX(Sheet7!D:D, MATCH(B265,Sheet7!B:B, 0)), "Non trouvé")</f>
        <v># of deaths/1000 live births</v>
      </c>
      <c r="F265" t="str">
        <f>IFERROR(INDEX(Sheet7!D:D, MATCH(C265,Sheet7!C:C, 0)), "Non trouvé")</f>
        <v># of deaths/1000 live births</v>
      </c>
      <c r="G265">
        <v>0.54</v>
      </c>
      <c r="I265">
        <f>IFERROR(INDEX(AO:AO, MATCH(C265, AH:AH, 0)), "Non trouvé")</f>
        <v>0.34546039626747999</v>
      </c>
      <c r="J265">
        <f>IFERROR(INDEX(Sheet1!N:N, MATCH(C265, Sheet1!E:E, 0)), "Non trouvé")</f>
        <v>0.45470317702628849</v>
      </c>
      <c r="K265">
        <f>IFERROR(INDEX(Sheet1!O:O, MATCH(C265, Sheet1!E:E, 0)), "Non trouvé")</f>
        <v>0.74627224500570266</v>
      </c>
      <c r="L265">
        <f t="shared" si="8"/>
        <v>-0.19453960373252005</v>
      </c>
      <c r="M265">
        <f t="shared" si="9"/>
        <v>0.1092427807588085</v>
      </c>
      <c r="N265" s="59">
        <f>IFERROR(INDEX(Sheet7!L:L, MATCH(B265,Sheet7!B:B, 0)), "Non trouvé")</f>
        <v>-1</v>
      </c>
      <c r="O265">
        <v>0.54</v>
      </c>
      <c r="P265">
        <v>0.34546039626747999</v>
      </c>
      <c r="Q265">
        <v>0.45470317702628849</v>
      </c>
      <c r="R265">
        <v>0.74627224500570266</v>
      </c>
      <c r="AD265" t="s">
        <v>13</v>
      </c>
      <c r="AE265" t="s">
        <v>38</v>
      </c>
      <c r="AF265">
        <v>16</v>
      </c>
      <c r="AG265" t="s">
        <v>88</v>
      </c>
      <c r="AH265" t="str">
        <f t="shared" si="11"/>
        <v>Liberia|HCD Index - Youth literacy rate</v>
      </c>
      <c r="AI265">
        <v>16</v>
      </c>
      <c r="AJ265" t="s">
        <v>89</v>
      </c>
      <c r="AL265">
        <v>0.14000000000000001</v>
      </c>
      <c r="AM265">
        <v>0.25963187313422209</v>
      </c>
      <c r="AO265">
        <v>0.3996318731342221</v>
      </c>
      <c r="AP265">
        <v>5</v>
      </c>
      <c r="AR265">
        <v>0.51321794436006074</v>
      </c>
    </row>
    <row r="266" spans="1:44" x14ac:dyDescent="0.35">
      <c r="A266" t="s">
        <v>7</v>
      </c>
      <c r="B266" t="s">
        <v>71</v>
      </c>
      <c r="C266" t="str">
        <f t="shared" si="10"/>
        <v>Burkina Faso|HCD Index - Life expectancy at birth</v>
      </c>
      <c r="E266" s="59" t="str">
        <f>IFERROR(INDEX(Sheet7!D:D, MATCH(B266,Sheet7!B:B, 0)), "Non trouvé")</f>
        <v># years</v>
      </c>
      <c r="F266" t="str">
        <f>IFERROR(INDEX(Sheet7!D:D, MATCH(C266,Sheet7!C:C, 0)), "Non trouvé")</f>
        <v># years</v>
      </c>
      <c r="G266">
        <v>0.26</v>
      </c>
      <c r="I266">
        <f>IFERROR(INDEX(AO:AO, MATCH(C266, AH:AH, 0)), "Non trouvé")</f>
        <v>0.18229651560309851</v>
      </c>
      <c r="J266">
        <f>IFERROR(INDEX(Sheet1!N:N, MATCH(C266, Sheet1!E:E, 0)), "Non trouvé")</f>
        <v>0.32306573030170882</v>
      </c>
      <c r="K266">
        <f>IFERROR(INDEX(Sheet1!O:O, MATCH(C266, Sheet1!E:E, 0)), "Non trouvé")</f>
        <v>0.54010370330265522</v>
      </c>
      <c r="L266">
        <f t="shared" si="8"/>
        <v>-7.7703484396901501E-2</v>
      </c>
      <c r="M266">
        <f t="shared" si="9"/>
        <v>0.14076921469861031</v>
      </c>
      <c r="N266" s="59">
        <f>IFERROR(INDEX(Sheet7!L:L, MATCH(B266,Sheet7!B:B, 0)), "Non trouvé")</f>
        <v>1</v>
      </c>
      <c r="O266">
        <v>0.26</v>
      </c>
      <c r="P266">
        <v>0.18229651560309851</v>
      </c>
      <c r="Q266">
        <v>0.32306573030170882</v>
      </c>
      <c r="R266">
        <v>0.54010370330265522</v>
      </c>
      <c r="AD266" t="s">
        <v>14</v>
      </c>
      <c r="AE266" t="s">
        <v>38</v>
      </c>
      <c r="AF266">
        <v>16</v>
      </c>
      <c r="AG266" t="s">
        <v>88</v>
      </c>
      <c r="AH266" t="str">
        <f t="shared" si="11"/>
        <v>Mali|HCD Index - Youth literacy rate</v>
      </c>
      <c r="AI266">
        <v>16</v>
      </c>
      <c r="AJ266" t="s">
        <v>89</v>
      </c>
      <c r="AK266">
        <v>7.8453615935014015E-2</v>
      </c>
      <c r="AL266">
        <v>0.03</v>
      </c>
      <c r="AM266">
        <v>1.7042224149175084E-3</v>
      </c>
      <c r="AO266">
        <v>3.1704222414917507E-2</v>
      </c>
      <c r="AP266">
        <v>8</v>
      </c>
      <c r="AQ266">
        <v>0.11167998729658631</v>
      </c>
      <c r="AR266">
        <v>0.30811795204801729</v>
      </c>
    </row>
    <row r="267" spans="1:44" x14ac:dyDescent="0.35">
      <c r="A267" t="s">
        <v>7</v>
      </c>
      <c r="B267" t="s">
        <v>73</v>
      </c>
      <c r="C267" t="str">
        <f t="shared" si="10"/>
        <v>Burkina Faso|HCD Index - Government health exp.</v>
      </c>
      <c r="E267" s="59" t="str">
        <f>IFERROR(INDEX(Sheet7!D:D, MATCH(B267,Sheet7!B:B, 0)), "Non trouvé")</f>
        <v>% of general government expenditure</v>
      </c>
      <c r="F267" t="str">
        <f>IFERROR(INDEX(Sheet7!D:D, MATCH(C267,Sheet7!C:C, 0)), "Non trouvé")</f>
        <v>% of general government expenditure</v>
      </c>
      <c r="G267">
        <v>0.36</v>
      </c>
      <c r="I267">
        <f>IFERROR(INDEX(AO:AO, MATCH(C267, AH:AH, 0)), "Non trouvé")</f>
        <v>0.51756882529929482</v>
      </c>
      <c r="J267">
        <f>IFERROR(INDEX(Sheet1!N:N, MATCH(C267, Sheet1!E:E, 0)), "Non trouvé")</f>
        <v>0.60879594988107233</v>
      </c>
      <c r="K267">
        <f>IFERROR(INDEX(Sheet1!O:O, MATCH(C267, Sheet1!E:E, 0)), "Non trouvé")</f>
        <v>1</v>
      </c>
      <c r="L267">
        <f t="shared" si="8"/>
        <v>0.15756882529929483</v>
      </c>
      <c r="M267">
        <f t="shared" si="9"/>
        <v>9.1227124581777508E-2</v>
      </c>
      <c r="N267" s="59">
        <f>IFERROR(INDEX(Sheet7!L:L, MATCH(B267,Sheet7!B:B, 0)), "Non trouvé")</f>
        <v>1</v>
      </c>
      <c r="O267">
        <v>0.36</v>
      </c>
      <c r="P267">
        <v>0.51756882529929482</v>
      </c>
      <c r="Q267">
        <v>0.60879594988107233</v>
      </c>
      <c r="R267">
        <v>1</v>
      </c>
      <c r="AD267" t="s">
        <v>15</v>
      </c>
      <c r="AE267" t="s">
        <v>38</v>
      </c>
      <c r="AF267">
        <v>16</v>
      </c>
      <c r="AG267" t="s">
        <v>88</v>
      </c>
      <c r="AH267" t="str">
        <f t="shared" si="11"/>
        <v>Niger|HCD Index - Youth literacy rate</v>
      </c>
      <c r="AI267">
        <v>16</v>
      </c>
      <c r="AJ267" t="s">
        <v>89</v>
      </c>
      <c r="AK267">
        <v>0</v>
      </c>
      <c r="AL267">
        <v>0</v>
      </c>
      <c r="AM267">
        <v>0</v>
      </c>
      <c r="AP267" t="s">
        <v>148</v>
      </c>
      <c r="AQ267">
        <v>5.922957578334262E-2</v>
      </c>
      <c r="AR267">
        <v>0.1990878908796675</v>
      </c>
    </row>
    <row r="268" spans="1:44" x14ac:dyDescent="0.35">
      <c r="A268" t="s">
        <v>7</v>
      </c>
      <c r="B268" t="s">
        <v>75</v>
      </c>
      <c r="C268" t="str">
        <f t="shared" si="10"/>
        <v>Burkina Faso|HCD Index - Child Marriage</v>
      </c>
      <c r="E268" s="59" t="str">
        <f>IFERROR(INDEX(Sheet7!D:D, MATCH(B268,Sheet7!B:B, 0)), "Non trouvé")</f>
        <v>% of women ages 20-24 married before 18</v>
      </c>
      <c r="F268" t="str">
        <f>IFERROR(INDEX(Sheet7!D:D, MATCH(C268,Sheet7!C:C, 0)), "Non trouvé")</f>
        <v>% of women ages 20-24 married before 18</v>
      </c>
      <c r="I268">
        <f>IFERROR(INDEX(AO:AO, MATCH(C268, AH:AH, 0)), "Non trouvé")</f>
        <v>0</v>
      </c>
      <c r="J268">
        <f>IFERROR(INDEX(Sheet1!N:N, MATCH(C268, Sheet1!E:E, 0)), "Non trouvé")</f>
        <v>0</v>
      </c>
      <c r="K268">
        <f>IFERROR(INDEX(Sheet1!O:O, MATCH(C268, Sheet1!E:E, 0)), "Non trouvé")</f>
        <v>0.89353471144569141</v>
      </c>
      <c r="L268">
        <f t="shared" si="8"/>
        <v>0</v>
      </c>
      <c r="M268">
        <f t="shared" si="9"/>
        <v>0</v>
      </c>
      <c r="N268" s="59">
        <f>IFERROR(INDEX(Sheet7!L:L, MATCH(B268,Sheet7!B:B, 0)), "Non trouvé")</f>
        <v>-1</v>
      </c>
      <c r="P268">
        <v>0</v>
      </c>
      <c r="Q268">
        <v>0</v>
      </c>
      <c r="R268">
        <v>0.89353471144569141</v>
      </c>
      <c r="AD268" t="s">
        <v>16</v>
      </c>
      <c r="AE268" t="s">
        <v>38</v>
      </c>
      <c r="AF268">
        <v>16</v>
      </c>
      <c r="AG268" t="s">
        <v>88</v>
      </c>
      <c r="AH268" t="str">
        <f t="shared" si="11"/>
        <v>Nigeria|HCD Index - Youth literacy rate</v>
      </c>
      <c r="AI268">
        <v>16</v>
      </c>
      <c r="AJ268" t="s">
        <v>89</v>
      </c>
      <c r="AK268">
        <v>0.37105515468927869</v>
      </c>
      <c r="AL268">
        <v>0.37</v>
      </c>
      <c r="AM268">
        <v>-0.37</v>
      </c>
      <c r="AP268" t="s">
        <v>148</v>
      </c>
      <c r="AQ268">
        <v>0.39557658516653721</v>
      </c>
      <c r="AR268">
        <v>0.71475776447879935</v>
      </c>
    </row>
    <row r="269" spans="1:44" x14ac:dyDescent="0.35">
      <c r="A269" t="s">
        <v>7</v>
      </c>
      <c r="B269" t="s">
        <v>61</v>
      </c>
      <c r="C269" t="str">
        <f t="shared" si="10"/>
        <v>Burkina Faso|HCD Index - Education, skills and labor participation</v>
      </c>
      <c r="E269" s="59" t="str">
        <f>IFERROR(INDEX(Sheet7!D:D, MATCH(B269,Sheet7!B:B, 0)), "Non trouvé")</f>
        <v>Scale 0-1</v>
      </c>
      <c r="F269" t="str">
        <f>IFERROR(INDEX(Sheet7!D:D, MATCH(C269,Sheet7!C:C, 0)), "Non trouvé")</f>
        <v>Scale 0-1</v>
      </c>
      <c r="G269">
        <v>0.31</v>
      </c>
      <c r="I269">
        <f>IFERROR(INDEX(AO:AO, MATCH(C269, AH:AH, 0)), "Non trouvé")</f>
        <v>0.1911282767265278</v>
      </c>
      <c r="J269">
        <f>IFERROR(INDEX(Sheet1!N:N, MATCH(C269, Sheet1!E:E, 0)), "Non trouvé")</f>
        <v>0.36401479413378068</v>
      </c>
      <c r="K269">
        <f>IFERROR(INDEX(Sheet1!O:O, MATCH(C269, Sheet1!E:E, 0)), "Non trouvé")</f>
        <v>0.45081649680957991</v>
      </c>
      <c r="L269">
        <f t="shared" si="8"/>
        <v>-0.1188717232734722</v>
      </c>
      <c r="M269">
        <f t="shared" si="9"/>
        <v>0.17288651740725289</v>
      </c>
      <c r="N269" s="59">
        <f>IFERROR(INDEX(Sheet7!L:L, MATCH(B269,Sheet7!B:B, 0)), "Non trouvé")</f>
        <v>1</v>
      </c>
      <c r="O269">
        <v>0.31</v>
      </c>
      <c r="P269">
        <v>0.1911282767265278</v>
      </c>
      <c r="Q269">
        <v>0.36401479413378068</v>
      </c>
      <c r="R269">
        <v>0.45081649680957991</v>
      </c>
      <c r="AD269" t="s">
        <v>17</v>
      </c>
      <c r="AE269" t="s">
        <v>38</v>
      </c>
      <c r="AF269">
        <v>16</v>
      </c>
      <c r="AG269" t="s">
        <v>88</v>
      </c>
      <c r="AH269" t="str">
        <f t="shared" si="11"/>
        <v>Senegal|HCD Index - Youth literacy rate</v>
      </c>
      <c r="AI269">
        <v>16</v>
      </c>
      <c r="AJ269" t="s">
        <v>89</v>
      </c>
      <c r="AL269">
        <v>0.31</v>
      </c>
      <c r="AM269">
        <v>-0.31</v>
      </c>
      <c r="AP269" t="s">
        <v>148</v>
      </c>
      <c r="AR269">
        <v>0.51321794436006074</v>
      </c>
    </row>
    <row r="270" spans="1:44" x14ac:dyDescent="0.35">
      <c r="A270" t="s">
        <v>7</v>
      </c>
      <c r="B270" t="s">
        <v>77</v>
      </c>
      <c r="C270" t="str">
        <f t="shared" si="10"/>
        <v>Burkina Faso|HCD Index - Government Education exp.</v>
      </c>
      <c r="E270" s="59" t="str">
        <f>IFERROR(INDEX(Sheet7!D:D, MATCH(B270,Sheet7!B:B, 0)), "Non trouvé")</f>
        <v>%GDP</v>
      </c>
      <c r="F270" t="str">
        <f>IFERROR(INDEX(Sheet7!D:D, MATCH(C270,Sheet7!C:C, 0)), "Non trouvé")</f>
        <v>%GDP</v>
      </c>
      <c r="G270">
        <v>0.82</v>
      </c>
      <c r="I270">
        <f>IFERROR(INDEX(AO:AO, MATCH(C270, AH:AH, 0)), "Non trouvé")</f>
        <v>0.61925164961091328</v>
      </c>
      <c r="J270">
        <f>IFERROR(INDEX(Sheet1!N:N, MATCH(C270, Sheet1!E:E, 0)), "Non trouvé")</f>
        <v>0.76035796336841666</v>
      </c>
      <c r="K270">
        <f>IFERROR(INDEX(Sheet1!O:O, MATCH(C270, Sheet1!E:E, 0)), "Non trouvé")</f>
        <v>0.88195438095298884</v>
      </c>
      <c r="L270">
        <f t="shared" si="8"/>
        <v>-0.20074835038908667</v>
      </c>
      <c r="M270">
        <f t="shared" si="9"/>
        <v>0.14110631375750338</v>
      </c>
      <c r="N270" s="59">
        <f>IFERROR(INDEX(Sheet7!L:L, MATCH(B270,Sheet7!B:B, 0)), "Non trouvé")</f>
        <v>1</v>
      </c>
      <c r="O270">
        <v>0.82</v>
      </c>
      <c r="P270">
        <v>0.61925164961091328</v>
      </c>
      <c r="Q270">
        <v>0.76035796336841666</v>
      </c>
      <c r="R270">
        <v>0.88195438095298884</v>
      </c>
      <c r="AD270" t="s">
        <v>18</v>
      </c>
      <c r="AE270" t="s">
        <v>38</v>
      </c>
      <c r="AF270">
        <v>16</v>
      </c>
      <c r="AG270" t="s">
        <v>88</v>
      </c>
      <c r="AH270" t="str">
        <f t="shared" si="11"/>
        <v>Sierra Leone|HCD Index - Youth literacy rate</v>
      </c>
      <c r="AI270">
        <v>16</v>
      </c>
      <c r="AJ270" t="s">
        <v>89</v>
      </c>
      <c r="AK270">
        <v>0.27255591268622142</v>
      </c>
      <c r="AL270">
        <v>0.27</v>
      </c>
      <c r="AM270">
        <v>-0.27</v>
      </c>
      <c r="AP270" t="s">
        <v>148</v>
      </c>
      <c r="AQ270">
        <v>0.36338813202604747</v>
      </c>
      <c r="AR270">
        <v>0.57786951206828918</v>
      </c>
    </row>
    <row r="271" spans="1:44" x14ac:dyDescent="0.35">
      <c r="A271" t="s">
        <v>7</v>
      </c>
      <c r="B271" t="s">
        <v>79</v>
      </c>
      <c r="C271" t="str">
        <f t="shared" si="10"/>
        <v>Burkina Faso|HCD Index - Ratio of teachers</v>
      </c>
      <c r="E271" s="59" t="str">
        <f>IFERROR(INDEX(Sheet7!D:D, MATCH(B271,Sheet7!B:B, 0)), "Non trouvé")</f>
        <v>pupil-teachers ratio (primary education</v>
      </c>
      <c r="F271" t="str">
        <f>IFERROR(INDEX(Sheet7!D:D, MATCH(C271,Sheet7!C:C, 0)), "Non trouvé")</f>
        <v>pupil-teachers ratio (primary education</v>
      </c>
      <c r="G271">
        <v>0.4</v>
      </c>
      <c r="I271">
        <f>IFERROR(INDEX(AO:AO, MATCH(C271, AH:AH, 0)), "Non trouvé")</f>
        <v>0.4208568178784477</v>
      </c>
      <c r="J271">
        <f>IFERROR(INDEX(Sheet1!N:N, MATCH(C271, Sheet1!E:E, 0)), "Non trouvé")</f>
        <v>0.31524319817005908</v>
      </c>
      <c r="K271">
        <f>IFERROR(INDEX(Sheet1!O:O, MATCH(C271, Sheet1!E:E, 0)), "Non trouvé")</f>
        <v>0.36420874278584159</v>
      </c>
      <c r="L271">
        <f t="shared" si="8"/>
        <v>2.0856817878447675E-2</v>
      </c>
      <c r="M271">
        <f t="shared" si="9"/>
        <v>-0.10561361970838862</v>
      </c>
      <c r="N271" s="59">
        <f>IFERROR(INDEX(Sheet7!L:L, MATCH(B271,Sheet7!B:B, 0)), "Non trouvé")</f>
        <v>-1</v>
      </c>
      <c r="O271">
        <v>0.4</v>
      </c>
      <c r="P271">
        <v>0.4208568178784477</v>
      </c>
      <c r="Q271">
        <v>0.31524319817005908</v>
      </c>
      <c r="R271">
        <v>0.36420874278584159</v>
      </c>
      <c r="AD271" t="s">
        <v>19</v>
      </c>
      <c r="AE271" t="s">
        <v>38</v>
      </c>
      <c r="AF271">
        <v>16</v>
      </c>
      <c r="AG271" t="s">
        <v>88</v>
      </c>
      <c r="AH271" t="str">
        <f t="shared" si="11"/>
        <v>Gambia, The|HCD Index - Youth literacy rate</v>
      </c>
      <c r="AI271">
        <v>16</v>
      </c>
      <c r="AJ271" t="s">
        <v>89</v>
      </c>
      <c r="AM271">
        <v>0</v>
      </c>
      <c r="AP271" t="s">
        <v>148</v>
      </c>
      <c r="AR271">
        <v>0.51321794436006074</v>
      </c>
    </row>
    <row r="272" spans="1:44" x14ac:dyDescent="0.35">
      <c r="A272" t="s">
        <v>7</v>
      </c>
      <c r="B272" t="s">
        <v>81</v>
      </c>
      <c r="C272" t="str">
        <f t="shared" si="10"/>
        <v>Burkina Faso|HCD Index - Children out of school</v>
      </c>
      <c r="E272" s="59" t="str">
        <f>IFERROR(INDEX(Sheet7!D:D, MATCH(B272,Sheet7!B:B, 0)), "Non trouvé")</f>
        <v>% of primary school age children</v>
      </c>
      <c r="F272" t="str">
        <f>IFERROR(INDEX(Sheet7!D:D, MATCH(C272,Sheet7!C:C, 0)), "Non trouvé")</f>
        <v xml:space="preserve">% of primary school age children </v>
      </c>
      <c r="G272">
        <v>0.28999999999999998</v>
      </c>
      <c r="I272">
        <f>IFERROR(INDEX(AO:AO, MATCH(C272, AH:AH, 0)), "Non trouvé")</f>
        <v>4.268367570157041E-2</v>
      </c>
      <c r="J272">
        <f>IFERROR(INDEX(Sheet1!N:N, MATCH(C272, Sheet1!E:E, 0)), "Non trouvé")</f>
        <v>0.36130360387736871</v>
      </c>
      <c r="K272">
        <f>IFERROR(INDEX(Sheet1!O:O, MATCH(C272, Sheet1!E:E, 0)), "Non trouvé")</f>
        <v>0.40372711911974929</v>
      </c>
      <c r="L272">
        <f t="shared" si="8"/>
        <v>-0.24731632429842956</v>
      </c>
      <c r="M272">
        <f t="shared" si="9"/>
        <v>0.31861992817579832</v>
      </c>
      <c r="N272" s="59">
        <f>IFERROR(INDEX(Sheet7!L:L, MATCH(B272,Sheet7!B:B, 0)), "Non trouvé")</f>
        <v>-1</v>
      </c>
      <c r="O272">
        <v>0.28999999999999998</v>
      </c>
      <c r="P272">
        <v>4.268367570157041E-2</v>
      </c>
      <c r="Q272">
        <v>0.36130360387736871</v>
      </c>
      <c r="R272">
        <v>0.40372711911974929</v>
      </c>
      <c r="AD272" t="s">
        <v>20</v>
      </c>
      <c r="AE272" t="s">
        <v>38</v>
      </c>
      <c r="AF272">
        <v>16</v>
      </c>
      <c r="AG272" t="s">
        <v>88</v>
      </c>
      <c r="AH272" t="str">
        <f t="shared" si="11"/>
        <v>Togo|HCD Index - Youth literacy rate</v>
      </c>
      <c r="AI272">
        <v>16</v>
      </c>
      <c r="AJ272" t="s">
        <v>89</v>
      </c>
      <c r="AL272">
        <v>0.52</v>
      </c>
      <c r="AM272">
        <v>2.2416623402873315E-3</v>
      </c>
      <c r="AO272">
        <v>0.52224166234028735</v>
      </c>
      <c r="AP272">
        <v>3</v>
      </c>
      <c r="AR272">
        <v>0.51321794436006074</v>
      </c>
    </row>
    <row r="273" spans="1:44" x14ac:dyDescent="0.35">
      <c r="A273" t="s">
        <v>7</v>
      </c>
      <c r="B273" t="s">
        <v>83</v>
      </c>
      <c r="C273" t="str">
        <f t="shared" si="10"/>
        <v>Burkina Faso|HCD Index - Mean years of schooling</v>
      </c>
      <c r="E273" s="59" t="str">
        <f>IFERROR(INDEX(Sheet7!D:D, MATCH(B273,Sheet7!B:B, 0)), "Non trouvé")</f>
        <v># years</v>
      </c>
      <c r="F273" t="str">
        <f>IFERROR(INDEX(Sheet7!D:D, MATCH(C273,Sheet7!C:C, 0)), "Non trouvé")</f>
        <v># years</v>
      </c>
      <c r="G273">
        <v>0</v>
      </c>
      <c r="I273">
        <f>IFERROR(INDEX(AO:AO, MATCH(C273, AH:AH, 0)), "Non trouvé")</f>
        <v>5.5951812558231312E-2</v>
      </c>
      <c r="J273">
        <f>IFERROR(INDEX(Sheet1!N:N, MATCH(C273, Sheet1!E:E, 0)), "Non trouvé")</f>
        <v>3.2539307520985238E-2</v>
      </c>
      <c r="K273">
        <f>IFERROR(INDEX(Sheet1!O:O, MATCH(C273, Sheet1!E:E, 0)), "Non trouvé")</f>
        <v>0.1253384704541024</v>
      </c>
      <c r="L273">
        <f t="shared" si="8"/>
        <v>5.5951812558231312E-2</v>
      </c>
      <c r="M273">
        <f t="shared" si="9"/>
        <v>-2.3412505037246074E-2</v>
      </c>
      <c r="N273" s="59">
        <f>IFERROR(INDEX(Sheet7!L:L, MATCH(B273,Sheet7!B:B, 0)), "Non trouvé")</f>
        <v>1</v>
      </c>
      <c r="O273">
        <v>0</v>
      </c>
      <c r="P273">
        <v>5.5951812558231312E-2</v>
      </c>
      <c r="Q273">
        <v>3.2539307520985238E-2</v>
      </c>
      <c r="R273">
        <v>0.1253384704541024</v>
      </c>
      <c r="AD273" t="s">
        <v>21</v>
      </c>
      <c r="AE273" t="s">
        <v>38</v>
      </c>
      <c r="AF273">
        <v>16</v>
      </c>
      <c r="AG273" t="s">
        <v>88</v>
      </c>
      <c r="AH273" t="str">
        <f t="shared" si="11"/>
        <v>ECOWAS|HCD Index - Youth literacy rate</v>
      </c>
      <c r="AI273">
        <v>16</v>
      </c>
      <c r="AJ273" t="s">
        <v>89</v>
      </c>
      <c r="AK273">
        <v>0.2260352631678634</v>
      </c>
      <c r="AL273">
        <v>0.28000000000000003</v>
      </c>
      <c r="AM273">
        <v>0.10532917724992719</v>
      </c>
      <c r="AO273">
        <v>0.38532917724992721</v>
      </c>
      <c r="AQ273">
        <v>0.28688263266633102</v>
      </c>
      <c r="AR273">
        <v>0.51321794436006052</v>
      </c>
    </row>
    <row r="274" spans="1:44" x14ac:dyDescent="0.35">
      <c r="A274" t="s">
        <v>7</v>
      </c>
      <c r="B274" t="s">
        <v>84</v>
      </c>
      <c r="C274" t="str">
        <f t="shared" si="10"/>
        <v>Burkina Faso|HCD Index - Harmonized test scores</v>
      </c>
      <c r="E274" s="59" t="str">
        <f>IFERROR(INDEX(Sheet7!D:D, MATCH(B274,Sheet7!B:B, 0)), "Non trouvé")</f>
        <v>score out of 625</v>
      </c>
      <c r="F274" t="str">
        <f>IFERROR(INDEX(Sheet7!D:D, MATCH(C274,Sheet7!C:C, 0)), "Non trouvé")</f>
        <v>score out of 625</v>
      </c>
      <c r="G274">
        <v>0.5</v>
      </c>
      <c r="I274">
        <f>IFERROR(INDEX(AO:AO, MATCH(C274, AH:AH, 0)), "Non trouvé")</f>
        <v>0.50278850978964174</v>
      </c>
      <c r="J274">
        <f>IFERROR(INDEX(Sheet1!N:N, MATCH(C274, Sheet1!E:E, 0)), "Non trouvé")</f>
        <v>0.59982263201001118</v>
      </c>
      <c r="K274">
        <f>IFERROR(INDEX(Sheet1!O:O, MATCH(C274, Sheet1!E:E, 0)), "Non trouvé")</f>
        <v>0.95039956521980273</v>
      </c>
      <c r="L274">
        <f t="shared" si="8"/>
        <v>2.7885097896417355E-3</v>
      </c>
      <c r="M274">
        <f t="shared" si="9"/>
        <v>9.7034122220369445E-2</v>
      </c>
      <c r="N274" s="59">
        <f>IFERROR(INDEX(Sheet7!L:L, MATCH(B274,Sheet7!B:B, 0)), "Non trouvé")</f>
        <v>1</v>
      </c>
      <c r="O274">
        <v>0.5</v>
      </c>
      <c r="P274">
        <v>0.50278850978964174</v>
      </c>
      <c r="Q274">
        <v>0.59982263201001118</v>
      </c>
      <c r="R274">
        <v>0.95039956521980273</v>
      </c>
      <c r="AD274" t="s">
        <v>6</v>
      </c>
      <c r="AE274" t="s">
        <v>39</v>
      </c>
      <c r="AF274">
        <v>17</v>
      </c>
      <c r="AG274" t="s">
        <v>90</v>
      </c>
      <c r="AH274" t="str">
        <f t="shared" si="11"/>
        <v>Benin|HCD Index - Number of citations</v>
      </c>
      <c r="AI274">
        <v>17</v>
      </c>
      <c r="AJ274" t="s">
        <v>91</v>
      </c>
      <c r="AK274">
        <v>7.2844534583418052E-2</v>
      </c>
      <c r="AL274">
        <v>0</v>
      </c>
      <c r="AM274">
        <v>5.7452525581046096E-3</v>
      </c>
      <c r="AO274">
        <v>5.7452525581046096E-3</v>
      </c>
      <c r="AP274">
        <v>3</v>
      </c>
      <c r="AQ274">
        <v>9.775481701415932E-2</v>
      </c>
      <c r="AR274">
        <v>0.17537529856858999</v>
      </c>
    </row>
    <row r="275" spans="1:44" x14ac:dyDescent="0.35">
      <c r="A275" t="s">
        <v>7</v>
      </c>
      <c r="B275" t="s">
        <v>86</v>
      </c>
      <c r="C275" t="str">
        <f t="shared" si="10"/>
        <v>Burkina Faso|HCD Index - Youth NEET</v>
      </c>
      <c r="E275" s="59" t="str">
        <f>IFERROR(INDEX(Sheet7!D:D, MATCH(B275,Sheet7!B:B, 0)), "Non trouvé")</f>
        <v>% of youth not employed, in education or in training</v>
      </c>
      <c r="F275" t="str">
        <f>IFERROR(INDEX(Sheet7!D:D, MATCH(C275,Sheet7!C:C, 0)), "Non trouvé")</f>
        <v>% of youth not employed, in education or in training</v>
      </c>
      <c r="G275">
        <v>0.35</v>
      </c>
      <c r="I275">
        <f>IFERROR(INDEX(AO:AO, MATCH(C275, AH:AH, 0)), "Non trouvé")</f>
        <v>1.996340703278179E-2</v>
      </c>
      <c r="J275">
        <f>IFERROR(INDEX(Sheet1!N:N, MATCH(C275, Sheet1!E:E, 0)), "Non trouvé")</f>
        <v>0.5217649709510348</v>
      </c>
      <c r="K275">
        <f>IFERROR(INDEX(Sheet1!O:O, MATCH(C275, Sheet1!E:E, 0)), "Non trouvé")</f>
        <v>0.70749883782199063</v>
      </c>
      <c r="L275">
        <f t="shared" si="8"/>
        <v>-0.33003659296721821</v>
      </c>
      <c r="M275">
        <f t="shared" si="9"/>
        <v>0.50180156391825304</v>
      </c>
      <c r="N275" s="59">
        <f>IFERROR(INDEX(Sheet7!L:L, MATCH(B275,Sheet7!B:B, 0)), "Non trouvé")</f>
        <v>-1</v>
      </c>
      <c r="O275">
        <v>0.35</v>
      </c>
      <c r="P275">
        <v>1.996340703278179E-2</v>
      </c>
      <c r="Q275">
        <v>0.5217649709510348</v>
      </c>
      <c r="R275">
        <v>0.70749883782199063</v>
      </c>
      <c r="AD275" t="s">
        <v>7</v>
      </c>
      <c r="AE275" t="s">
        <v>39</v>
      </c>
      <c r="AF275">
        <v>17</v>
      </c>
      <c r="AG275" t="s">
        <v>90</v>
      </c>
      <c r="AH275" t="str">
        <f t="shared" si="11"/>
        <v>Burkina Faso|HCD Index - Number of citations</v>
      </c>
      <c r="AI275">
        <v>17</v>
      </c>
      <c r="AJ275" t="s">
        <v>91</v>
      </c>
      <c r="AK275">
        <v>2.9211893021079169E-2</v>
      </c>
      <c r="AL275">
        <v>0</v>
      </c>
      <c r="AM275">
        <v>5.358394577831091E-3</v>
      </c>
      <c r="AO275">
        <v>5.358394577831091E-3</v>
      </c>
      <c r="AP275">
        <v>5</v>
      </c>
      <c r="AQ275">
        <v>3.9519786071597132E-2</v>
      </c>
      <c r="AR275">
        <v>7.1639197989841044E-2</v>
      </c>
    </row>
    <row r="276" spans="1:44" x14ac:dyDescent="0.35">
      <c r="A276" t="s">
        <v>7</v>
      </c>
      <c r="B276" t="s">
        <v>88</v>
      </c>
      <c r="C276" t="str">
        <f t="shared" si="10"/>
        <v>Burkina Faso|HCD Index - Youth literacy rate</v>
      </c>
      <c r="E276" s="59" t="str">
        <f>IFERROR(INDEX(Sheet7!D:D, MATCH(B276,Sheet7!B:B, 0)), "Non trouvé")</f>
        <v>% in 15-24 years old population</v>
      </c>
      <c r="F276" t="str">
        <f>IFERROR(INDEX(Sheet7!D:D, MATCH(C276,Sheet7!C:C, 0)), "Non trouvé")</f>
        <v>% in 15-24 years old population</v>
      </c>
      <c r="G276">
        <v>0.18</v>
      </c>
      <c r="I276">
        <f>IFERROR(INDEX(AO:AO, MATCH(C276, AH:AH, 0)), "Non trouvé")</f>
        <v>0.1196544612755686</v>
      </c>
      <c r="J276">
        <f>IFERROR(INDEX(Sheet1!N:N, MATCH(C276, Sheet1!E:E, 0)), "Non trouvé")</f>
        <v>0.26141060036115721</v>
      </c>
      <c r="K276">
        <f>IFERROR(INDEX(Sheet1!O:O, MATCH(C276, Sheet1!E:E, 0)), "Non trouvé")</f>
        <v>0.45087254296767859</v>
      </c>
      <c r="L276">
        <f t="shared" si="8"/>
        <v>-6.0345538724431394E-2</v>
      </c>
      <c r="M276">
        <f t="shared" si="9"/>
        <v>0.14175613908558859</v>
      </c>
      <c r="N276" s="59">
        <f>IFERROR(INDEX(Sheet7!L:L, MATCH(B276,Sheet7!B:B, 0)), "Non trouvé")</f>
        <v>1</v>
      </c>
      <c r="O276">
        <v>0.18</v>
      </c>
      <c r="P276">
        <v>0.1196544612755686</v>
      </c>
      <c r="Q276">
        <v>0.26141060036115721</v>
      </c>
      <c r="R276">
        <v>0.45087254296767859</v>
      </c>
      <c r="AD276" t="s">
        <v>8</v>
      </c>
      <c r="AE276" t="s">
        <v>39</v>
      </c>
      <c r="AF276">
        <v>17</v>
      </c>
      <c r="AG276" t="s">
        <v>90</v>
      </c>
      <c r="AH276" t="str">
        <f t="shared" si="11"/>
        <v>Cabo Verde|HCD Index - Number of citations</v>
      </c>
      <c r="AI276">
        <v>17</v>
      </c>
      <c r="AJ276" t="s">
        <v>91</v>
      </c>
      <c r="AK276">
        <v>0</v>
      </c>
      <c r="AL276">
        <v>0</v>
      </c>
      <c r="AM276">
        <v>6.5848166855067222E-5</v>
      </c>
      <c r="AO276">
        <v>6.5848166855067222E-5</v>
      </c>
      <c r="AP276">
        <v>13</v>
      </c>
      <c r="AQ276">
        <v>5.3164707609566146E-4</v>
      </c>
      <c r="AR276">
        <v>2.1882602509275899E-3</v>
      </c>
    </row>
    <row r="277" spans="1:44" x14ac:dyDescent="0.35">
      <c r="A277" t="s">
        <v>7</v>
      </c>
      <c r="B277" t="s">
        <v>90</v>
      </c>
      <c r="C277" t="str">
        <f t="shared" si="10"/>
        <v>Burkina Faso|HCD Index - Number of citations</v>
      </c>
      <c r="E277" s="59" t="str">
        <f>IFERROR(INDEX(Sheet7!D:D, MATCH(B277,Sheet7!B:B, 0)), "Non trouvé")</f>
        <v># citations in thousands</v>
      </c>
      <c r="F277" t="str">
        <f>IFERROR(INDEX(Sheet7!D:D, MATCH(C277,Sheet7!C:C, 0)), "Non trouvé")</f>
        <v># citations in thousands</v>
      </c>
      <c r="G277">
        <v>0</v>
      </c>
      <c r="I277">
        <f>IFERROR(INDEX(AO:AO, MATCH(C277, AH:AH, 0)), "Non trouvé")</f>
        <v>5.358394577831091E-3</v>
      </c>
      <c r="J277">
        <f>IFERROR(INDEX(Sheet1!N:N, MATCH(C277, Sheet1!E:E, 0)), "Non trouvé")</f>
        <v>3.9519786071597132E-2</v>
      </c>
      <c r="K277">
        <f>IFERROR(INDEX(Sheet1!O:O, MATCH(C277, Sheet1!E:E, 0)), "Non trouvé")</f>
        <v>7.1639197989841044E-2</v>
      </c>
      <c r="L277">
        <f t="shared" si="8"/>
        <v>5.358394577831091E-3</v>
      </c>
      <c r="M277">
        <f t="shared" si="9"/>
        <v>3.4161391493766041E-2</v>
      </c>
      <c r="N277" s="59">
        <f>IFERROR(INDEX(Sheet7!L:L, MATCH(B277,Sheet7!B:B, 0)), "Non trouvé")</f>
        <v>1</v>
      </c>
      <c r="O277">
        <v>0</v>
      </c>
      <c r="P277">
        <v>5.358394577831091E-3</v>
      </c>
      <c r="Q277">
        <v>3.9519786071597132E-2</v>
      </c>
      <c r="R277">
        <v>7.1639197989841044E-2</v>
      </c>
      <c r="AD277" t="s">
        <v>9</v>
      </c>
      <c r="AE277" t="s">
        <v>39</v>
      </c>
      <c r="AF277">
        <v>17</v>
      </c>
      <c r="AG277" t="s">
        <v>90</v>
      </c>
      <c r="AH277" t="str">
        <f t="shared" si="11"/>
        <v>Cote d'Ivoire|HCD Index - Number of citations</v>
      </c>
      <c r="AI277">
        <v>17</v>
      </c>
      <c r="AJ277" t="s">
        <v>91</v>
      </c>
      <c r="AK277">
        <v>2.5886560594898279E-2</v>
      </c>
      <c r="AL277">
        <v>0</v>
      </c>
      <c r="AM277">
        <v>3.852117761021429E-3</v>
      </c>
      <c r="AO277">
        <v>3.852117761021429E-3</v>
      </c>
      <c r="AP277">
        <v>6</v>
      </c>
      <c r="AQ277">
        <v>3.5081575828096817E-2</v>
      </c>
      <c r="AR277">
        <v>6.3733258613531935E-2</v>
      </c>
    </row>
    <row r="278" spans="1:44" x14ac:dyDescent="0.35">
      <c r="A278" t="s">
        <v>7</v>
      </c>
      <c r="B278" t="s">
        <v>62</v>
      </c>
      <c r="C278" t="str">
        <f t="shared" si="10"/>
        <v>Burkina Faso|HCD Index - Entrepreneurship, financial inclusion and digital economy</v>
      </c>
      <c r="E278" s="59" t="str">
        <f>IFERROR(INDEX(Sheet7!D:D, MATCH(B278,Sheet7!B:B, 0)), "Non trouvé")</f>
        <v>Scale 0-1</v>
      </c>
      <c r="F278" t="str">
        <f>IFERROR(INDEX(Sheet7!D:D, MATCH(C278,Sheet7!C:C, 0)), "Non trouvé")</f>
        <v>Scale 0-1</v>
      </c>
      <c r="G278">
        <v>0.14000000000000001</v>
      </c>
      <c r="I278">
        <f>IFERROR(INDEX(AO:AO, MATCH(C278, AH:AH, 0)), "Non trouvé")</f>
        <v>0.2360165921062134</v>
      </c>
      <c r="J278">
        <f>IFERROR(INDEX(Sheet1!N:N, MATCH(C278, Sheet1!E:E, 0)), "Non trouvé")</f>
        <v>9.9893349941943432E-2</v>
      </c>
      <c r="K278">
        <f>IFERROR(INDEX(Sheet1!O:O, MATCH(C278, Sheet1!E:E, 0)), "Non trouvé")</f>
        <v>0.2230741236253152</v>
      </c>
      <c r="L278">
        <f t="shared" si="8"/>
        <v>9.6016592106213383E-2</v>
      </c>
      <c r="M278">
        <f t="shared" si="9"/>
        <v>-0.13612324216426996</v>
      </c>
      <c r="N278" s="59">
        <f>IFERROR(INDEX(Sheet7!L:L, MATCH(B278,Sheet7!B:B, 0)), "Non trouvé")</f>
        <v>1</v>
      </c>
      <c r="O278">
        <v>0.14000000000000001</v>
      </c>
      <c r="P278">
        <v>0.2360165921062134</v>
      </c>
      <c r="Q278">
        <v>9.9893349941943432E-2</v>
      </c>
      <c r="R278">
        <v>0.2230741236253152</v>
      </c>
      <c r="AD278" t="s">
        <v>10</v>
      </c>
      <c r="AE278" t="s">
        <v>39</v>
      </c>
      <c r="AF278">
        <v>17</v>
      </c>
      <c r="AG278" t="s">
        <v>90</v>
      </c>
      <c r="AH278" t="str">
        <f t="shared" si="11"/>
        <v>Ghana|HCD Index - Number of citations</v>
      </c>
      <c r="AI278">
        <v>17</v>
      </c>
      <c r="AJ278" t="s">
        <v>91</v>
      </c>
      <c r="AK278">
        <v>0.19996442069712519</v>
      </c>
      <c r="AL278">
        <v>0.03</v>
      </c>
      <c r="AM278">
        <v>2.6036789993662171E-2</v>
      </c>
      <c r="AO278">
        <v>5.603678999366217E-2</v>
      </c>
      <c r="AP278">
        <v>2</v>
      </c>
      <c r="AQ278">
        <v>0.26741748780777008</v>
      </c>
      <c r="AR278">
        <v>0.47760135730056502</v>
      </c>
    </row>
    <row r="279" spans="1:44" x14ac:dyDescent="0.35">
      <c r="A279" t="s">
        <v>7</v>
      </c>
      <c r="B279" t="s">
        <v>92</v>
      </c>
      <c r="C279" t="str">
        <f t="shared" si="10"/>
        <v>Burkina Faso|HCD Index - Penetration rate fin services</v>
      </c>
      <c r="E279" s="59" t="str">
        <f>IFERROR(INDEX(Sheet7!D:D, MATCH(B279,Sheet7!B:B, 0)), "Non trouvé")</f>
        <v>Number of financial services outlets/ 10,000 adults</v>
      </c>
      <c r="F279" t="str">
        <f>IFERROR(INDEX(Sheet7!D:D, MATCH(C279,Sheet7!C:C, 0)), "Non trouvé")</f>
        <v>Number of financial services outlets/ 10,000 adults</v>
      </c>
      <c r="G279">
        <v>0.42</v>
      </c>
      <c r="I279">
        <f>IFERROR(INDEX(AO:AO, MATCH(C279, AH:AH, 0)), "Non trouvé")</f>
        <v>0.44567060288220561</v>
      </c>
      <c r="J279">
        <f>IFERROR(INDEX(Sheet1!N:N, MATCH(C279, Sheet1!E:E, 0)), "Non trouvé")</f>
        <v>0.27354475202134693</v>
      </c>
      <c r="K279">
        <f>IFERROR(INDEX(Sheet1!O:O, MATCH(C279, Sheet1!E:E, 0)), "Non trouvé")</f>
        <v>0.62387274590256747</v>
      </c>
      <c r="L279">
        <f t="shared" si="8"/>
        <v>2.5670602882205629E-2</v>
      </c>
      <c r="M279">
        <f t="shared" si="9"/>
        <v>-0.17212585086085869</v>
      </c>
      <c r="N279" s="59">
        <f>IFERROR(INDEX(Sheet7!L:L, MATCH(B279,Sheet7!B:B, 0)), "Non trouvé")</f>
        <v>1</v>
      </c>
      <c r="O279">
        <v>0.42</v>
      </c>
      <c r="P279">
        <v>0.44567060288220561</v>
      </c>
      <c r="Q279">
        <v>0.27354475202134693</v>
      </c>
      <c r="R279">
        <v>0.62387274590256747</v>
      </c>
      <c r="AD279" t="s">
        <v>11</v>
      </c>
      <c r="AE279" t="s">
        <v>39</v>
      </c>
      <c r="AF279">
        <v>17</v>
      </c>
      <c r="AG279" t="s">
        <v>90</v>
      </c>
      <c r="AH279" t="str">
        <f t="shared" si="11"/>
        <v>Guinea|HCD Index - Number of citations</v>
      </c>
      <c r="AI279">
        <v>17</v>
      </c>
      <c r="AJ279" t="s">
        <v>91</v>
      </c>
      <c r="AK279">
        <v>7.1939122289160877E-3</v>
      </c>
      <c r="AL279">
        <v>0</v>
      </c>
      <c r="AM279">
        <v>0</v>
      </c>
      <c r="AO279">
        <v>0</v>
      </c>
      <c r="AP279">
        <v>14</v>
      </c>
      <c r="AQ279">
        <v>1.0133121711786919E-2</v>
      </c>
      <c r="AR279">
        <v>1.9291703357101259E-2</v>
      </c>
    </row>
    <row r="280" spans="1:44" x14ac:dyDescent="0.35">
      <c r="A280" t="s">
        <v>7</v>
      </c>
      <c r="B280" t="s">
        <v>94</v>
      </c>
      <c r="C280" t="str">
        <f t="shared" si="10"/>
        <v>Burkina Faso|HCD Index - Individuals using Internet</v>
      </c>
      <c r="E280" s="59" t="str">
        <f>IFERROR(INDEX(Sheet7!D:D, MATCH(B280,Sheet7!B:B, 0)), "Non trouvé")</f>
        <v>% of the population</v>
      </c>
      <c r="F280" t="str">
        <f>IFERROR(INDEX(Sheet7!D:D, MATCH(C280,Sheet7!C:C, 0)), "Non trouvé")</f>
        <v>% of the population</v>
      </c>
      <c r="G280">
        <v>0.05</v>
      </c>
      <c r="I280">
        <f>IFERROR(INDEX(AO:AO, MATCH(C280, AH:AH, 0)), "Non trouvé")</f>
        <v>7.2605685501021505E-2</v>
      </c>
      <c r="J280">
        <f>IFERROR(INDEX(Sheet1!N:N, MATCH(C280, Sheet1!E:E, 0)), "Non trouvé")</f>
        <v>4.1264079707617793E-2</v>
      </c>
      <c r="K280">
        <f>IFERROR(INDEX(Sheet1!O:O, MATCH(C280, Sheet1!E:E, 0)), "Non trouvé")</f>
        <v>0.15827990192559771</v>
      </c>
      <c r="L280">
        <f t="shared" si="8"/>
        <v>2.2605685501021502E-2</v>
      </c>
      <c r="M280">
        <f t="shared" si="9"/>
        <v>-3.1341605793403712E-2</v>
      </c>
      <c r="N280" s="59">
        <f>IFERROR(INDEX(Sheet7!L:L, MATCH(B280,Sheet7!B:B, 0)), "Non trouvé")</f>
        <v>1</v>
      </c>
      <c r="O280">
        <v>0.05</v>
      </c>
      <c r="P280">
        <v>7.2605685501021505E-2</v>
      </c>
      <c r="Q280">
        <v>4.1264079707617793E-2</v>
      </c>
      <c r="R280">
        <v>0.15827990192559771</v>
      </c>
      <c r="AD280" t="s">
        <v>12</v>
      </c>
      <c r="AE280" t="s">
        <v>39</v>
      </c>
      <c r="AF280">
        <v>17</v>
      </c>
      <c r="AG280" t="s">
        <v>90</v>
      </c>
      <c r="AH280" t="str">
        <f t="shared" si="11"/>
        <v>Guinea-Bissau|HCD Index - Number of citations</v>
      </c>
      <c r="AI280">
        <v>17</v>
      </c>
      <c r="AJ280" t="s">
        <v>91</v>
      </c>
      <c r="AK280">
        <v>1.209960065961859E-3</v>
      </c>
      <c r="AL280">
        <v>0</v>
      </c>
      <c r="AM280">
        <v>0</v>
      </c>
      <c r="AO280">
        <v>0</v>
      </c>
      <c r="AP280">
        <v>14</v>
      </c>
      <c r="AQ280">
        <v>2.1465404072702789E-3</v>
      </c>
      <c r="AR280">
        <v>5.0649263111192709E-3</v>
      </c>
    </row>
    <row r="281" spans="1:44" x14ac:dyDescent="0.35">
      <c r="A281" t="s">
        <v>7</v>
      </c>
      <c r="B281" t="s">
        <v>96</v>
      </c>
      <c r="C281" t="str">
        <f t="shared" si="10"/>
        <v>Burkina Faso|HCD Index - New business density</v>
      </c>
      <c r="E281" s="59" t="str">
        <f>IFERROR(INDEX(Sheet7!D:D, MATCH(B281,Sheet7!B:B, 0)), "Non trouvé")</f>
        <v>New registrations per 1,000 people ages 15-64</v>
      </c>
      <c r="F281" t="str">
        <f>IFERROR(INDEX(Sheet7!D:D, MATCH(C281,Sheet7!C:C, 0)), "Non trouvé")</f>
        <v>New registrations per 1,000 people ages 15-64</v>
      </c>
      <c r="G281">
        <v>0.01</v>
      </c>
      <c r="I281">
        <f>IFERROR(INDEX(AO:AO, MATCH(C281, AH:AH, 0)), "Non trouvé")</f>
        <v>0</v>
      </c>
      <c r="J281">
        <f>IFERROR(INDEX(Sheet1!N:N, MATCH(C281, Sheet1!E:E, 0)), "Non trouvé")</f>
        <v>8.2015566348158635E-3</v>
      </c>
      <c r="K281">
        <f>IFERROR(INDEX(Sheet1!O:O, MATCH(C281, Sheet1!E:E, 0)), "Non trouvé")</f>
        <v>1.9756654006537151E-2</v>
      </c>
      <c r="L281">
        <f t="shared" si="8"/>
        <v>-0.01</v>
      </c>
      <c r="M281">
        <f t="shared" si="9"/>
        <v>8.2015566348158635E-3</v>
      </c>
      <c r="N281" s="59">
        <f>IFERROR(INDEX(Sheet7!L:L, MATCH(B281,Sheet7!B:B, 0)), "Non trouvé")</f>
        <v>1</v>
      </c>
      <c r="O281">
        <v>0.01</v>
      </c>
      <c r="P281">
        <v>0</v>
      </c>
      <c r="Q281">
        <v>8.2015566348158635E-3</v>
      </c>
      <c r="R281">
        <v>1.9756654006537151E-2</v>
      </c>
      <c r="AD281" t="s">
        <v>13</v>
      </c>
      <c r="AE281" t="s">
        <v>39</v>
      </c>
      <c r="AF281">
        <v>17</v>
      </c>
      <c r="AG281" t="s">
        <v>90</v>
      </c>
      <c r="AH281" t="str">
        <f t="shared" si="11"/>
        <v>Liberia|HCD Index - Number of citations</v>
      </c>
      <c r="AI281">
        <v>17</v>
      </c>
      <c r="AJ281" t="s">
        <v>91</v>
      </c>
      <c r="AK281">
        <v>5.6324875723653078E-2</v>
      </c>
      <c r="AL281">
        <v>0</v>
      </c>
      <c r="AM281">
        <v>8.1487106483145607E-4</v>
      </c>
      <c r="AO281">
        <v>8.1487106483145607E-4</v>
      </c>
      <c r="AP281">
        <v>10</v>
      </c>
      <c r="AQ281">
        <v>7.5706579492612017E-2</v>
      </c>
      <c r="AR281">
        <v>0.13610000072638109</v>
      </c>
    </row>
    <row r="282" spans="1:44" x14ac:dyDescent="0.35">
      <c r="A282" t="s">
        <v>8</v>
      </c>
      <c r="B282" t="s">
        <v>58</v>
      </c>
      <c r="C282" t="str">
        <f t="shared" si="10"/>
        <v>Cabo Verde|HCD Index - Integrated index</v>
      </c>
      <c r="E282" s="59" t="str">
        <f>IFERROR(INDEX(Sheet7!D:D, MATCH(B282,Sheet7!B:B, 0)), "Non trouvé")</f>
        <v>Scale 0-1</v>
      </c>
      <c r="F282" t="str">
        <f>IFERROR(INDEX(Sheet7!D:D, MATCH(C282,Sheet7!C:C, 0)), "Non trouvé")</f>
        <v>Scale 0-1</v>
      </c>
      <c r="G282">
        <v>0.46</v>
      </c>
      <c r="I282">
        <f>IFERROR(INDEX(AO:AO, MATCH(C282, AH:AH, 0)), "Non trouvé")</f>
        <v>0.47674301365627181</v>
      </c>
      <c r="J282">
        <f>IFERROR(INDEX(Sheet1!N:N, MATCH(C282, Sheet1!E:E, 0)), "Non trouvé")</f>
        <v>0.5377744588661818</v>
      </c>
      <c r="K282">
        <f>IFERROR(INDEX(Sheet1!O:O, MATCH(C282, Sheet1!E:E, 0)), "Non trouvé")</f>
        <v>0.73102428317753931</v>
      </c>
      <c r="L282">
        <f t="shared" si="8"/>
        <v>1.6743013656271788E-2</v>
      </c>
      <c r="M282">
        <f t="shared" si="9"/>
        <v>6.1031445209909996E-2</v>
      </c>
      <c r="N282" s="59">
        <f>IFERROR(INDEX(Sheet7!L:L, MATCH(B282,Sheet7!B:B, 0)), "Non trouvé")</f>
        <v>1</v>
      </c>
      <c r="O282">
        <v>0.46</v>
      </c>
      <c r="P282">
        <v>0.47674301365627181</v>
      </c>
      <c r="Q282">
        <v>0.5377744588661818</v>
      </c>
      <c r="R282">
        <v>0.73102428317753931</v>
      </c>
      <c r="AD282" t="s">
        <v>14</v>
      </c>
      <c r="AE282" t="s">
        <v>39</v>
      </c>
      <c r="AF282">
        <v>17</v>
      </c>
      <c r="AG282" t="s">
        <v>90</v>
      </c>
      <c r="AH282" t="str">
        <f t="shared" si="11"/>
        <v>Mali|HCD Index - Number of citations</v>
      </c>
      <c r="AI282">
        <v>17</v>
      </c>
      <c r="AJ282" t="s">
        <v>91</v>
      </c>
      <c r="AK282">
        <v>2.0198925182791851E-2</v>
      </c>
      <c r="AL282">
        <v>0</v>
      </c>
      <c r="AM282">
        <v>2.8643952581954221E-3</v>
      </c>
      <c r="AO282">
        <v>2.8643952581954221E-3</v>
      </c>
      <c r="AP282">
        <v>9</v>
      </c>
      <c r="AQ282">
        <v>2.7490478604684159E-2</v>
      </c>
      <c r="AR282">
        <v>5.021097121494382E-2</v>
      </c>
    </row>
    <row r="283" spans="1:44" x14ac:dyDescent="0.35">
      <c r="A283" t="s">
        <v>8</v>
      </c>
      <c r="B283" t="s">
        <v>60</v>
      </c>
      <c r="C283" t="str">
        <f t="shared" si="10"/>
        <v>Cabo Verde|HCD Index - Health and nutrition</v>
      </c>
      <c r="E283" s="59" t="str">
        <f>IFERROR(INDEX(Sheet7!D:D, MATCH(B283,Sheet7!B:B, 0)), "Non trouvé")</f>
        <v>Scale 0-1</v>
      </c>
      <c r="F283" t="str">
        <f>IFERROR(INDEX(Sheet7!D:D, MATCH(C283,Sheet7!C:C, 0)), "Non trouvé")</f>
        <v>Scale 0-1</v>
      </c>
      <c r="G283">
        <v>0.7</v>
      </c>
      <c r="I283">
        <f>IFERROR(INDEX(AO:AO, MATCH(C283, AH:AH, 0)), "Non trouvé")</f>
        <v>0.71545813968006111</v>
      </c>
      <c r="J283">
        <f>IFERROR(INDEX(Sheet1!N:N, MATCH(C283, Sheet1!E:E, 0)), "Non trouvé")</f>
        <v>0.76878831107273105</v>
      </c>
      <c r="K283">
        <f>IFERROR(INDEX(Sheet1!O:O, MATCH(C283, Sheet1!E:E, 0)), "Non trouvé")</f>
        <v>0.95483629751301691</v>
      </c>
      <c r="L283">
        <f t="shared" si="8"/>
        <v>1.5458139680061156E-2</v>
      </c>
      <c r="M283">
        <f t="shared" si="9"/>
        <v>5.3330171392669934E-2</v>
      </c>
      <c r="N283" s="59">
        <f>IFERROR(INDEX(Sheet7!L:L, MATCH(B283,Sheet7!B:B, 0)), "Non trouvé")</f>
        <v>1</v>
      </c>
      <c r="O283">
        <v>0.7</v>
      </c>
      <c r="P283">
        <v>0.71545813968006111</v>
      </c>
      <c r="Q283">
        <v>0.76878831107273105</v>
      </c>
      <c r="R283">
        <v>0.95483629751301691</v>
      </c>
      <c r="AD283" t="s">
        <v>15</v>
      </c>
      <c r="AE283" t="s">
        <v>39</v>
      </c>
      <c r="AF283">
        <v>17</v>
      </c>
      <c r="AG283" t="s">
        <v>90</v>
      </c>
      <c r="AH283" t="str">
        <f t="shared" si="11"/>
        <v>Niger|HCD Index - Number of citations</v>
      </c>
      <c r="AI283">
        <v>17</v>
      </c>
      <c r="AJ283" t="s">
        <v>91</v>
      </c>
      <c r="AK283">
        <v>8.2310208568833962E-3</v>
      </c>
      <c r="AL283">
        <v>0</v>
      </c>
      <c r="AM283">
        <v>2.6339266742026873E-4</v>
      </c>
      <c r="AO283">
        <v>2.6339266742026873E-4</v>
      </c>
      <c r="AP283">
        <v>11</v>
      </c>
      <c r="AQ283">
        <v>1.151731599565088E-2</v>
      </c>
      <c r="AR283">
        <v>2.1757417122979839E-2</v>
      </c>
    </row>
    <row r="284" spans="1:44" x14ac:dyDescent="0.35">
      <c r="A284" t="s">
        <v>8</v>
      </c>
      <c r="B284" t="s">
        <v>63</v>
      </c>
      <c r="C284" t="str">
        <f t="shared" si="10"/>
        <v>Cabo Verde|HCD Index - Fertility rate</v>
      </c>
      <c r="E284" s="59" t="str">
        <f>IFERROR(INDEX(Sheet7!D:D, MATCH(B284,Sheet7!B:B, 0)), "Non trouvé")</f>
        <v>births per woman</v>
      </c>
      <c r="F284" t="str">
        <f>IFERROR(INDEX(Sheet7!D:D, MATCH(C284,Sheet7!C:C, 0)), "Non trouvé")</f>
        <v>births per woman</v>
      </c>
      <c r="G284">
        <v>0.89</v>
      </c>
      <c r="I284">
        <f>IFERROR(INDEX(AO:AO, MATCH(C284, AH:AH, 0)), "Non trouvé")</f>
        <v>0.95396709245804068</v>
      </c>
      <c r="J284">
        <f>IFERROR(INDEX(Sheet1!N:N, MATCH(C284, Sheet1!E:E, 0)), "Non trouvé")</f>
        <v>0.91919934983054785</v>
      </c>
      <c r="K284">
        <f>IFERROR(INDEX(Sheet1!O:O, MATCH(C284, Sheet1!E:E, 0)), "Non trouvé")</f>
        <v>1</v>
      </c>
      <c r="L284">
        <f t="shared" si="8"/>
        <v>6.3967092458040664E-2</v>
      </c>
      <c r="M284">
        <f t="shared" si="9"/>
        <v>-3.4767742627492826E-2</v>
      </c>
      <c r="N284" s="59">
        <f>IFERROR(INDEX(Sheet7!L:L, MATCH(B284,Sheet7!B:B, 0)), "Non trouvé")</f>
        <v>-1</v>
      </c>
      <c r="O284">
        <v>0.89</v>
      </c>
      <c r="P284">
        <v>0.95396709245804068</v>
      </c>
      <c r="Q284">
        <v>0.91919934983054785</v>
      </c>
      <c r="R284">
        <v>1</v>
      </c>
      <c r="AD284" t="s">
        <v>16</v>
      </c>
      <c r="AE284" t="s">
        <v>39</v>
      </c>
      <c r="AF284">
        <v>17</v>
      </c>
      <c r="AG284" t="s">
        <v>90</v>
      </c>
      <c r="AH284" t="str">
        <f t="shared" si="11"/>
        <v>Nigeria|HCD Index - Number of citations</v>
      </c>
      <c r="AI284">
        <v>17</v>
      </c>
      <c r="AJ284" t="s">
        <v>91</v>
      </c>
      <c r="AK284">
        <v>0.4196915224716275</v>
      </c>
      <c r="AL284">
        <v>0.08</v>
      </c>
      <c r="AM284">
        <v>7.0907536390100209E-2</v>
      </c>
      <c r="AO284">
        <v>0.15090753639010021</v>
      </c>
      <c r="AP284">
        <v>1</v>
      </c>
      <c r="AQ284">
        <v>0.56067991961529673</v>
      </c>
      <c r="AR284">
        <v>1</v>
      </c>
    </row>
    <row r="285" spans="1:44" x14ac:dyDescent="0.35">
      <c r="A285" t="s">
        <v>8</v>
      </c>
      <c r="B285" t="s">
        <v>65</v>
      </c>
      <c r="C285" t="str">
        <f t="shared" si="10"/>
        <v>Cabo Verde|HCD Index - Maternal mortality rate</v>
      </c>
      <c r="E285" s="59" t="str">
        <f>IFERROR(INDEX(Sheet7!D:D, MATCH(B285,Sheet7!B:B, 0)), "Non trouvé")</f>
        <v># of deaths/100,000 live births</v>
      </c>
      <c r="F285" t="str">
        <f>IFERROR(INDEX(Sheet7!D:D, MATCH(C285,Sheet7!C:C, 0)), "Non trouvé")</f>
        <v># of deaths/100,000 live births</v>
      </c>
      <c r="G285">
        <v>0.56999999999999995</v>
      </c>
      <c r="I285">
        <f>IFERROR(INDEX(AO:AO, MATCH(C285, AH:AH, 0)), "Non trouvé")</f>
        <v>0.98161069409260227</v>
      </c>
      <c r="J285">
        <f>IFERROR(INDEX(Sheet1!N:N, MATCH(C285, Sheet1!E:E, 0)), "Non trouvé")</f>
        <v>0.97771464409707876</v>
      </c>
      <c r="K285">
        <f>IFERROR(INDEX(Sheet1!O:O, MATCH(C285, Sheet1!E:E, 0)), "Non trouvé")</f>
        <v>1</v>
      </c>
      <c r="L285">
        <f t="shared" si="8"/>
        <v>0.41161069409260231</v>
      </c>
      <c r="M285">
        <f t="shared" si="9"/>
        <v>-3.8960499955235095E-3</v>
      </c>
      <c r="N285" s="59">
        <f>IFERROR(INDEX(Sheet7!L:L, MATCH(B285,Sheet7!B:B, 0)), "Non trouvé")</f>
        <v>-1</v>
      </c>
      <c r="O285">
        <v>0.56999999999999995</v>
      </c>
      <c r="P285">
        <v>0.98161069409260227</v>
      </c>
      <c r="Q285">
        <v>0.97771464409707876</v>
      </c>
      <c r="R285">
        <v>1</v>
      </c>
      <c r="AD285" t="s">
        <v>17</v>
      </c>
      <c r="AE285" t="s">
        <v>39</v>
      </c>
      <c r="AF285">
        <v>17</v>
      </c>
      <c r="AG285" t="s">
        <v>90</v>
      </c>
      <c r="AH285" t="str">
        <f t="shared" si="11"/>
        <v>Senegal|HCD Index - Number of citations</v>
      </c>
      <c r="AI285">
        <v>17</v>
      </c>
      <c r="AJ285" t="s">
        <v>91</v>
      </c>
      <c r="AK285">
        <v>4.8060930783342157E-2</v>
      </c>
      <c r="AL285">
        <v>0.01</v>
      </c>
      <c r="AM285">
        <v>-4.4029058173192916E-3</v>
      </c>
      <c r="AO285">
        <v>5.5970941826807086E-3</v>
      </c>
      <c r="AP285">
        <v>4</v>
      </c>
      <c r="AQ285">
        <v>6.4676967897378576E-2</v>
      </c>
      <c r="AR285">
        <v>0.11645256722684071</v>
      </c>
    </row>
    <row r="286" spans="1:44" x14ac:dyDescent="0.35">
      <c r="A286" t="s">
        <v>8</v>
      </c>
      <c r="B286" t="s">
        <v>67</v>
      </c>
      <c r="C286" t="str">
        <f t="shared" si="10"/>
        <v>Cabo Verde|HCD Index - Under-5 mortality rate</v>
      </c>
      <c r="E286" s="59" t="str">
        <f>IFERROR(INDEX(Sheet7!D:D, MATCH(B286,Sheet7!B:B, 0)), "Non trouvé")</f>
        <v># of deaths/1000 live births</v>
      </c>
      <c r="F286" t="str">
        <f>IFERROR(INDEX(Sheet7!D:D, MATCH(C286,Sheet7!C:C, 0)), "Non trouvé")</f>
        <v># of deaths/1000 live births</v>
      </c>
      <c r="G286">
        <v>0.93</v>
      </c>
      <c r="I286">
        <f>IFERROR(INDEX(AO:AO, MATCH(C286, AH:AH, 0)), "Non trouvé")</f>
        <v>0.9392741619909345</v>
      </c>
      <c r="J286">
        <f>IFERROR(INDEX(Sheet1!N:N, MATCH(C286, Sheet1!E:E, 0)), "Non trouvé")</f>
        <v>0.94783428815703774</v>
      </c>
      <c r="K286">
        <f>IFERROR(INDEX(Sheet1!O:O, MATCH(C286, Sheet1!E:E, 0)), "Non trouvé")</f>
        <v>1</v>
      </c>
      <c r="L286">
        <f t="shared" si="8"/>
        <v>9.2741619909344486E-3</v>
      </c>
      <c r="M286">
        <f t="shared" si="9"/>
        <v>8.5601261661032435E-3</v>
      </c>
      <c r="N286" s="59">
        <f>IFERROR(INDEX(Sheet7!L:L, MATCH(B286,Sheet7!B:B, 0)), "Non trouvé")</f>
        <v>-1</v>
      </c>
      <c r="O286">
        <v>0.93</v>
      </c>
      <c r="P286">
        <v>0.9392741619909345</v>
      </c>
      <c r="Q286">
        <v>0.94783428815703774</v>
      </c>
      <c r="R286">
        <v>1</v>
      </c>
      <c r="AD286" t="s">
        <v>18</v>
      </c>
      <c r="AE286" t="s">
        <v>39</v>
      </c>
      <c r="AF286">
        <v>17</v>
      </c>
      <c r="AG286" t="s">
        <v>90</v>
      </c>
      <c r="AH286" t="str">
        <f t="shared" si="11"/>
        <v>Sierra Leone|HCD Index - Number of citations</v>
      </c>
      <c r="AI286">
        <v>17</v>
      </c>
      <c r="AJ286" t="s">
        <v>91</v>
      </c>
      <c r="AK286">
        <v>1.316140235015655E-2</v>
      </c>
      <c r="AL286">
        <v>0</v>
      </c>
      <c r="AM286">
        <v>2.996091591905556E-3</v>
      </c>
      <c r="AO286">
        <v>2.996091591905556E-3</v>
      </c>
      <c r="AP286">
        <v>8</v>
      </c>
      <c r="AQ286">
        <v>1.809773167846445E-2</v>
      </c>
      <c r="AR286">
        <v>3.3479342089339142E-2</v>
      </c>
    </row>
    <row r="287" spans="1:44" x14ac:dyDescent="0.35">
      <c r="A287" t="s">
        <v>8</v>
      </c>
      <c r="B287" t="s">
        <v>67</v>
      </c>
      <c r="C287" t="str">
        <f t="shared" si="10"/>
        <v>Cabo Verde|HCD Index - Under-5 mortality rate</v>
      </c>
      <c r="E287" s="59" t="str">
        <f>IFERROR(INDEX(Sheet7!D:D, MATCH(B287,Sheet7!B:B, 0)), "Non trouvé")</f>
        <v># of deaths/1000 live births</v>
      </c>
      <c r="F287" t="str">
        <f>IFERROR(INDEX(Sheet7!D:D, MATCH(C287,Sheet7!C:C, 0)), "Non trouvé")</f>
        <v># of deaths/1000 live births</v>
      </c>
      <c r="G287">
        <v>0.94</v>
      </c>
      <c r="I287">
        <f>IFERROR(INDEX(AO:AO, MATCH(C287, AH:AH, 0)), "Non trouvé")</f>
        <v>0.9392741619909345</v>
      </c>
      <c r="J287">
        <f>IFERROR(INDEX(Sheet1!N:N, MATCH(C287, Sheet1!E:E, 0)), "Non trouvé")</f>
        <v>0.94783428815703774</v>
      </c>
      <c r="K287">
        <f>IFERROR(INDEX(Sheet1!O:O, MATCH(C287, Sheet1!E:E, 0)), "Non trouvé")</f>
        <v>1</v>
      </c>
      <c r="L287">
        <f t="shared" si="8"/>
        <v>-7.2583800906544926E-4</v>
      </c>
      <c r="M287">
        <f t="shared" si="9"/>
        <v>8.5601261661032435E-3</v>
      </c>
      <c r="N287" s="59">
        <f>IFERROR(INDEX(Sheet7!L:L, MATCH(B287,Sheet7!B:B, 0)), "Non trouvé")</f>
        <v>-1</v>
      </c>
      <c r="O287">
        <v>0.94</v>
      </c>
      <c r="P287">
        <v>0.9392741619909345</v>
      </c>
      <c r="Q287">
        <v>0.94783428815703774</v>
      </c>
      <c r="R287">
        <v>1</v>
      </c>
      <c r="AD287" t="s">
        <v>19</v>
      </c>
      <c r="AE287" t="s">
        <v>39</v>
      </c>
      <c r="AF287">
        <v>17</v>
      </c>
      <c r="AG287" t="s">
        <v>90</v>
      </c>
      <c r="AH287" t="str">
        <f t="shared" si="11"/>
        <v>Gambia, The|HCD Index - Number of citations</v>
      </c>
      <c r="AI287">
        <v>17</v>
      </c>
      <c r="AJ287" t="s">
        <v>91</v>
      </c>
      <c r="AK287">
        <v>2.1886284458452952E-2</v>
      </c>
      <c r="AL287">
        <v>0</v>
      </c>
      <c r="AM287">
        <v>3.769807552452595E-3</v>
      </c>
      <c r="AO287">
        <v>3.769807552452595E-3</v>
      </c>
      <c r="AP287">
        <v>7</v>
      </c>
      <c r="AQ287">
        <v>2.974254073319298E-2</v>
      </c>
      <c r="AR287">
        <v>5.4222648373714537E-2</v>
      </c>
    </row>
    <row r="288" spans="1:44" x14ac:dyDescent="0.35">
      <c r="A288" t="s">
        <v>8</v>
      </c>
      <c r="B288" t="s">
        <v>71</v>
      </c>
      <c r="C288" t="str">
        <f t="shared" si="10"/>
        <v>Cabo Verde|HCD Index - Life expectancy at birth</v>
      </c>
      <c r="E288" s="59" t="str">
        <f>IFERROR(INDEX(Sheet7!D:D, MATCH(B288,Sheet7!B:B, 0)), "Non trouvé")</f>
        <v># years</v>
      </c>
      <c r="F288" t="str">
        <f>IFERROR(INDEX(Sheet7!D:D, MATCH(C288,Sheet7!C:C, 0)), "Non trouvé")</f>
        <v># years</v>
      </c>
      <c r="G288">
        <v>0.65</v>
      </c>
      <c r="I288">
        <f>IFERROR(INDEX(AO:AO, MATCH(C288, AH:AH, 0)), "Non trouvé")</f>
        <v>0.68363737023472704</v>
      </c>
      <c r="J288">
        <f>IFERROR(INDEX(Sheet1!N:N, MATCH(C288, Sheet1!E:E, 0)), "Non trouvé")</f>
        <v>0.74081020108151208</v>
      </c>
      <c r="K288">
        <f>IFERROR(INDEX(Sheet1!O:O, MATCH(C288, Sheet1!E:E, 0)), "Non trouvé")</f>
        <v>1</v>
      </c>
      <c r="L288">
        <f t="shared" si="8"/>
        <v>3.3637370234727015E-2</v>
      </c>
      <c r="M288">
        <f t="shared" si="9"/>
        <v>5.7172830846785039E-2</v>
      </c>
      <c r="N288" s="59">
        <f>IFERROR(INDEX(Sheet7!L:L, MATCH(B288,Sheet7!B:B, 0)), "Non trouvé")</f>
        <v>1</v>
      </c>
      <c r="O288">
        <v>0.65</v>
      </c>
      <c r="P288">
        <v>0.68363737023472704</v>
      </c>
      <c r="Q288">
        <v>0.74081020108151208</v>
      </c>
      <c r="R288">
        <v>1</v>
      </c>
      <c r="AD288" t="s">
        <v>20</v>
      </c>
      <c r="AE288" t="s">
        <v>39</v>
      </c>
      <c r="AF288">
        <v>17</v>
      </c>
      <c r="AG288" t="s">
        <v>90</v>
      </c>
      <c r="AH288" t="str">
        <f t="shared" si="11"/>
        <v>Togo|HCD Index - Number of citations</v>
      </c>
      <c r="AI288">
        <v>17</v>
      </c>
      <c r="AJ288" t="s">
        <v>91</v>
      </c>
      <c r="AK288">
        <v>2.9862143668772961E-2</v>
      </c>
      <c r="AL288">
        <v>0</v>
      </c>
      <c r="AM288">
        <v>2.551616465633853E-4</v>
      </c>
      <c r="AO288">
        <v>2.551616465633853E-4</v>
      </c>
      <c r="AP288">
        <v>12</v>
      </c>
      <c r="AQ288">
        <v>4.0387653916241988E-2</v>
      </c>
      <c r="AR288">
        <v>7.3185161382733177E-2</v>
      </c>
    </row>
    <row r="289" spans="1:44" x14ac:dyDescent="0.35">
      <c r="A289" t="s">
        <v>8</v>
      </c>
      <c r="B289" t="s">
        <v>73</v>
      </c>
      <c r="C289" t="str">
        <f t="shared" si="10"/>
        <v>Cabo Verde|HCD Index - Government health exp.</v>
      </c>
      <c r="E289" s="59" t="str">
        <f>IFERROR(INDEX(Sheet7!D:D, MATCH(B289,Sheet7!B:B, 0)), "Non trouvé")</f>
        <v>% of general government expenditure</v>
      </c>
      <c r="F289" t="str">
        <f>IFERROR(INDEX(Sheet7!D:D, MATCH(C289,Sheet7!C:C, 0)), "Non trouvé")</f>
        <v>% of general government expenditure</v>
      </c>
      <c r="G289">
        <v>0.45</v>
      </c>
      <c r="I289">
        <f>IFERROR(INDEX(AO:AO, MATCH(C289, AH:AH, 0)), "Non trouvé")</f>
        <v>0.45445047672906358</v>
      </c>
      <c r="J289">
        <f>IFERROR(INDEX(Sheet1!N:N, MATCH(C289, Sheet1!E:E, 0)), "Non trouvé")</f>
        <v>0.564226994211946</v>
      </c>
      <c r="K289">
        <f>IFERROR(INDEX(Sheet1!O:O, MATCH(C289, Sheet1!E:E, 0)), "Non trouvé")</f>
        <v>0.93268453908508464</v>
      </c>
      <c r="L289">
        <f t="shared" si="8"/>
        <v>4.4504767290635683E-3</v>
      </c>
      <c r="M289">
        <f t="shared" si="9"/>
        <v>0.10977651748288242</v>
      </c>
      <c r="N289" s="59">
        <f>IFERROR(INDEX(Sheet7!L:L, MATCH(B289,Sheet7!B:B, 0)), "Non trouvé")</f>
        <v>1</v>
      </c>
      <c r="O289">
        <v>0.45</v>
      </c>
      <c r="P289">
        <v>0.45445047672906358</v>
      </c>
      <c r="Q289">
        <v>0.564226994211946</v>
      </c>
      <c r="R289">
        <v>0.93268453908508464</v>
      </c>
      <c r="AD289" t="s">
        <v>21</v>
      </c>
      <c r="AE289" t="s">
        <v>39</v>
      </c>
      <c r="AF289">
        <v>17</v>
      </c>
      <c r="AG289" t="s">
        <v>90</v>
      </c>
      <c r="AH289" t="str">
        <f t="shared" si="11"/>
        <v>ECOWAS|HCD Index - Number of citations</v>
      </c>
      <c r="AI289">
        <v>17</v>
      </c>
      <c r="AJ289" t="s">
        <v>91</v>
      </c>
      <c r="AK289">
        <v>6.3581892445805269E-2</v>
      </c>
      <c r="AL289">
        <v>0.01</v>
      </c>
      <c r="AM289">
        <v>5.901783560774929E-3</v>
      </c>
      <c r="AO289">
        <v>1.5901783560774929E-2</v>
      </c>
      <c r="AQ289">
        <v>8.5392277590019869E-2</v>
      </c>
      <c r="AR289">
        <v>0.15335347403524061</v>
      </c>
    </row>
    <row r="290" spans="1:44" x14ac:dyDescent="0.35">
      <c r="A290" t="s">
        <v>8</v>
      </c>
      <c r="B290" t="s">
        <v>75</v>
      </c>
      <c r="C290" t="str">
        <f t="shared" si="10"/>
        <v>Cabo Verde|HCD Index - Child Marriage</v>
      </c>
      <c r="E290" s="59" t="str">
        <f>IFERROR(INDEX(Sheet7!D:D, MATCH(B290,Sheet7!B:B, 0)), "Non trouvé")</f>
        <v>% of women ages 20-24 married before 18</v>
      </c>
      <c r="F290" t="str">
        <f>IFERROR(INDEX(Sheet7!D:D, MATCH(C290,Sheet7!C:C, 0)), "Non trouvé")</f>
        <v>% of women ages 20-24 married before 18</v>
      </c>
      <c r="I290">
        <f>IFERROR(INDEX(AO:AO, MATCH(C290, AH:AH, 0)), "Non trouvé")</f>
        <v>0</v>
      </c>
      <c r="J290">
        <f>IFERROR(INDEX(Sheet1!N:N, MATCH(C290, Sheet1!E:E, 0)), "Non trouvé")</f>
        <v>0</v>
      </c>
      <c r="K290">
        <f>IFERROR(INDEX(Sheet1!O:O, MATCH(C290, Sheet1!E:E, 0)), "Non trouvé")</f>
        <v>0.89353471144569141</v>
      </c>
      <c r="L290">
        <f t="shared" si="8"/>
        <v>0</v>
      </c>
      <c r="M290">
        <f t="shared" si="9"/>
        <v>0</v>
      </c>
      <c r="N290" s="59">
        <f>IFERROR(INDEX(Sheet7!L:L, MATCH(B290,Sheet7!B:B, 0)), "Non trouvé")</f>
        <v>-1</v>
      </c>
      <c r="P290">
        <v>0</v>
      </c>
      <c r="Q290">
        <v>0</v>
      </c>
      <c r="R290">
        <v>0.89353471144569141</v>
      </c>
      <c r="AD290" t="s">
        <v>6</v>
      </c>
      <c r="AE290" t="s">
        <v>40</v>
      </c>
      <c r="AF290">
        <v>18</v>
      </c>
      <c r="AG290" t="s">
        <v>62</v>
      </c>
      <c r="AH290" t="str">
        <f t="shared" si="11"/>
        <v>Benin|HCD Index - Entrepreneurship, financial inclusion and digital economy</v>
      </c>
      <c r="AI290">
        <v>18</v>
      </c>
      <c r="AJ290" t="s">
        <v>59</v>
      </c>
      <c r="AK290">
        <v>9.0494763626075669E-2</v>
      </c>
      <c r="AL290">
        <v>0.17</v>
      </c>
      <c r="AM290">
        <v>7.9266310309572485E-2</v>
      </c>
      <c r="AO290">
        <v>0.2492663103095725</v>
      </c>
      <c r="AP290">
        <v>6</v>
      </c>
      <c r="AQ290">
        <v>0.14696151124420409</v>
      </c>
      <c r="AR290">
        <v>0.26738975764175982</v>
      </c>
    </row>
    <row r="291" spans="1:44" x14ac:dyDescent="0.35">
      <c r="A291" t="s">
        <v>8</v>
      </c>
      <c r="B291" t="s">
        <v>61</v>
      </c>
      <c r="C291" t="str">
        <f t="shared" si="10"/>
        <v>Cabo Verde|HCD Index - Education, skills and labor participation</v>
      </c>
      <c r="E291" s="59" t="str">
        <f>IFERROR(INDEX(Sheet7!D:D, MATCH(B291,Sheet7!B:B, 0)), "Non trouvé")</f>
        <v>Scale 0-1</v>
      </c>
      <c r="F291" t="str">
        <f>IFERROR(INDEX(Sheet7!D:D, MATCH(C291,Sheet7!C:C, 0)), "Non trouvé")</f>
        <v>Scale 0-1</v>
      </c>
      <c r="G291">
        <v>0.35</v>
      </c>
      <c r="I291">
        <f>IFERROR(INDEX(AO:AO, MATCH(C291, AH:AH, 0)), "Non trouvé")</f>
        <v>0.36476769637834439</v>
      </c>
      <c r="J291">
        <f>IFERROR(INDEX(Sheet1!N:N, MATCH(C291, Sheet1!E:E, 0)), "Non trouvé")</f>
        <v>0.3911050317024769</v>
      </c>
      <c r="K291">
        <f>IFERROR(INDEX(Sheet1!O:O, MATCH(C291, Sheet1!E:E, 0)), "Non trouvé")</f>
        <v>0.50571216629280813</v>
      </c>
      <c r="L291">
        <f t="shared" si="8"/>
        <v>1.4767696378344408E-2</v>
      </c>
      <c r="M291">
        <f t="shared" si="9"/>
        <v>2.6337335324132516E-2</v>
      </c>
      <c r="N291" s="59">
        <f>IFERROR(INDEX(Sheet7!L:L, MATCH(B291,Sheet7!B:B, 0)), "Non trouvé")</f>
        <v>1</v>
      </c>
      <c r="O291">
        <v>0.35</v>
      </c>
      <c r="P291">
        <v>0.36476769637834439</v>
      </c>
      <c r="Q291">
        <v>0.3911050317024769</v>
      </c>
      <c r="R291">
        <v>0.50571216629280813</v>
      </c>
      <c r="AD291" t="s">
        <v>7</v>
      </c>
      <c r="AE291" t="s">
        <v>40</v>
      </c>
      <c r="AF291">
        <v>18</v>
      </c>
      <c r="AG291" t="s">
        <v>62</v>
      </c>
      <c r="AH291" t="str">
        <f t="shared" si="11"/>
        <v>Burkina Faso|HCD Index - Entrepreneurship, financial inclusion and digital economy</v>
      </c>
      <c r="AI291">
        <v>18</v>
      </c>
      <c r="AJ291" t="s">
        <v>59</v>
      </c>
      <c r="AK291">
        <v>5.7549071604035107E-2</v>
      </c>
      <c r="AL291">
        <v>0.14000000000000001</v>
      </c>
      <c r="AM291">
        <v>9.6016592106213383E-2</v>
      </c>
      <c r="AO291">
        <v>0.2360165921062134</v>
      </c>
      <c r="AP291">
        <v>7</v>
      </c>
      <c r="AQ291">
        <v>9.9893349941943432E-2</v>
      </c>
      <c r="AR291">
        <v>0.2230741236253152</v>
      </c>
    </row>
    <row r="292" spans="1:44" x14ac:dyDescent="0.35">
      <c r="A292" t="s">
        <v>8</v>
      </c>
      <c r="B292" t="s">
        <v>77</v>
      </c>
      <c r="C292" t="str">
        <f t="shared" si="10"/>
        <v>Cabo Verde|HCD Index - Government Education exp.</v>
      </c>
      <c r="E292" s="59" t="str">
        <f>IFERROR(INDEX(Sheet7!D:D, MATCH(B292,Sheet7!B:B, 0)), "Non trouvé")</f>
        <v>%GDP</v>
      </c>
      <c r="F292" t="str">
        <f>IFERROR(INDEX(Sheet7!D:D, MATCH(C292,Sheet7!C:C, 0)), "Non trouvé")</f>
        <v>%GDP</v>
      </c>
      <c r="G292">
        <v>0.57999999999999996</v>
      </c>
      <c r="I292">
        <f>IFERROR(INDEX(AO:AO, MATCH(C292, AH:AH, 0)), "Non trouvé")</f>
        <v>0.77242625129675979</v>
      </c>
      <c r="J292">
        <f>IFERROR(INDEX(Sheet1!N:N, MATCH(C292, Sheet1!E:E, 0)), "Non trouvé")</f>
        <v>0.6516133603977351</v>
      </c>
      <c r="K292">
        <f>IFERROR(INDEX(Sheet1!O:O, MATCH(C292, Sheet1!E:E, 0)), "Non trouvé")</f>
        <v>0.77680942929196684</v>
      </c>
      <c r="L292">
        <f t="shared" si="8"/>
        <v>0.19242625129675983</v>
      </c>
      <c r="M292">
        <f t="shared" si="9"/>
        <v>-0.12081289089902469</v>
      </c>
      <c r="N292" s="59">
        <f>IFERROR(INDEX(Sheet7!L:L, MATCH(B292,Sheet7!B:B, 0)), "Non trouvé")</f>
        <v>1</v>
      </c>
      <c r="O292">
        <v>0.57999999999999996</v>
      </c>
      <c r="P292">
        <v>0.77242625129675979</v>
      </c>
      <c r="Q292">
        <v>0.6516133603977351</v>
      </c>
      <c r="R292">
        <v>0.77680942929196684</v>
      </c>
      <c r="AD292" t="s">
        <v>8</v>
      </c>
      <c r="AE292" t="s">
        <v>40</v>
      </c>
      <c r="AF292">
        <v>18</v>
      </c>
      <c r="AG292" t="s">
        <v>62</v>
      </c>
      <c r="AH292" t="str">
        <f t="shared" si="11"/>
        <v>Cabo Verde|HCD Index - Entrepreneurship, financial inclusion and digital economy</v>
      </c>
      <c r="AI292">
        <v>18</v>
      </c>
      <c r="AJ292" t="s">
        <v>59</v>
      </c>
      <c r="AK292">
        <v>0.3474119313037296</v>
      </c>
      <c r="AL292">
        <v>0.33</v>
      </c>
      <c r="AM292">
        <v>2.0003204910409578E-2</v>
      </c>
      <c r="AO292">
        <v>0.35000320491040959</v>
      </c>
      <c r="AP292">
        <v>3</v>
      </c>
      <c r="AQ292">
        <v>0.45343003382333757</v>
      </c>
      <c r="AR292">
        <v>0.7325243857267929</v>
      </c>
    </row>
    <row r="293" spans="1:44" x14ac:dyDescent="0.35">
      <c r="A293" t="s">
        <v>8</v>
      </c>
      <c r="B293" t="s">
        <v>79</v>
      </c>
      <c r="C293" t="str">
        <f t="shared" si="10"/>
        <v>Cabo Verde|HCD Index - Ratio of teachers</v>
      </c>
      <c r="E293" s="59" t="str">
        <f>IFERROR(INDEX(Sheet7!D:D, MATCH(B293,Sheet7!B:B, 0)), "Non trouvé")</f>
        <v>pupil-teachers ratio (primary education</v>
      </c>
      <c r="F293" t="str">
        <f>IFERROR(INDEX(Sheet7!D:D, MATCH(C293,Sheet7!C:C, 0)), "Non trouvé")</f>
        <v>pupil-teachers ratio (primary education</v>
      </c>
      <c r="G293">
        <v>0.99</v>
      </c>
      <c r="I293">
        <f>IFERROR(INDEX(AO:AO, MATCH(C293, AH:AH, 0)), "Non trouvé")</f>
        <v>0.96622878501867104</v>
      </c>
      <c r="J293">
        <f>IFERROR(INDEX(Sheet1!N:N, MATCH(C293, Sheet1!E:E, 0)), "Non trouvé")</f>
        <v>0.97396522886749604</v>
      </c>
      <c r="K293">
        <f>IFERROR(INDEX(Sheet1!O:O, MATCH(C293, Sheet1!E:E, 0)), "Non trouvé")</f>
        <v>1</v>
      </c>
      <c r="L293">
        <f t="shared" si="8"/>
        <v>-2.3771214981328948E-2</v>
      </c>
      <c r="M293">
        <f t="shared" si="9"/>
        <v>7.736443848824992E-3</v>
      </c>
      <c r="N293" s="59">
        <f>IFERROR(INDEX(Sheet7!L:L, MATCH(B293,Sheet7!B:B, 0)), "Non trouvé")</f>
        <v>-1</v>
      </c>
      <c r="O293">
        <v>0.99</v>
      </c>
      <c r="P293">
        <v>0.96622878501867104</v>
      </c>
      <c r="Q293">
        <v>0.97396522886749604</v>
      </c>
      <c r="R293">
        <v>1</v>
      </c>
      <c r="AD293" t="s">
        <v>9</v>
      </c>
      <c r="AE293" t="s">
        <v>40</v>
      </c>
      <c r="AF293">
        <v>18</v>
      </c>
      <c r="AG293" t="s">
        <v>62</v>
      </c>
      <c r="AH293" t="str">
        <f t="shared" si="11"/>
        <v>Cote d'Ivoire|HCD Index - Entrepreneurship, financial inclusion and digital economy</v>
      </c>
      <c r="AI293">
        <v>18</v>
      </c>
      <c r="AJ293" t="s">
        <v>59</v>
      </c>
      <c r="AK293">
        <v>0.1174960905680078</v>
      </c>
      <c r="AL293">
        <v>0.19</v>
      </c>
      <c r="AM293">
        <v>7.9705637270651108E-2</v>
      </c>
      <c r="AO293">
        <v>0.26970563727065111</v>
      </c>
      <c r="AP293">
        <v>4</v>
      </c>
      <c r="AQ293">
        <v>0.17927708165442049</v>
      </c>
      <c r="AR293">
        <v>0.36359137710977762</v>
      </c>
    </row>
    <row r="294" spans="1:44" x14ac:dyDescent="0.35">
      <c r="A294" t="s">
        <v>8</v>
      </c>
      <c r="B294" t="s">
        <v>81</v>
      </c>
      <c r="C294" t="str">
        <f t="shared" si="10"/>
        <v>Cabo Verde|HCD Index - Children out of school</v>
      </c>
      <c r="E294" s="59" t="str">
        <f>IFERROR(INDEX(Sheet7!D:D, MATCH(B294,Sheet7!B:B, 0)), "Non trouvé")</f>
        <v>% of primary school age children</v>
      </c>
      <c r="F294" t="str">
        <f>IFERROR(INDEX(Sheet7!D:D, MATCH(C294,Sheet7!C:C, 0)), "Non trouvé")</f>
        <v xml:space="preserve">% of primary school age children </v>
      </c>
      <c r="G294">
        <v>0.82</v>
      </c>
      <c r="I294">
        <f>IFERROR(INDEX(AO:AO, MATCH(C294, AH:AH, 0)), "Non trouvé")</f>
        <v>0.71779850326155925</v>
      </c>
      <c r="J294">
        <f>IFERROR(INDEX(Sheet1!N:N, MATCH(C294, Sheet1!E:E, 0)), "Non trouvé")</f>
        <v>0.84746776246871802</v>
      </c>
      <c r="K294">
        <f>IFERROR(INDEX(Sheet1!O:O, MATCH(C294, Sheet1!E:E, 0)), "Non trouvé")</f>
        <v>0.86204276087027709</v>
      </c>
      <c r="L294">
        <f t="shared" si="8"/>
        <v>-0.1022014967384407</v>
      </c>
      <c r="M294">
        <f t="shared" si="9"/>
        <v>0.12966925920715877</v>
      </c>
      <c r="N294" s="59">
        <f>IFERROR(INDEX(Sheet7!L:L, MATCH(B294,Sheet7!B:B, 0)), "Non trouvé")</f>
        <v>-1</v>
      </c>
      <c r="O294">
        <v>0.82</v>
      </c>
      <c r="P294">
        <v>0.71779850326155925</v>
      </c>
      <c r="Q294">
        <v>0.84746776246871802</v>
      </c>
      <c r="R294">
        <v>0.86204276087027709</v>
      </c>
      <c r="AD294" t="s">
        <v>10</v>
      </c>
      <c r="AE294" t="s">
        <v>40</v>
      </c>
      <c r="AF294">
        <v>18</v>
      </c>
      <c r="AG294" t="s">
        <v>62</v>
      </c>
      <c r="AH294" t="str">
        <f t="shared" si="11"/>
        <v>Ghana|HCD Index - Entrepreneurship, financial inclusion and digital economy</v>
      </c>
      <c r="AI294">
        <v>18</v>
      </c>
      <c r="AJ294" t="s">
        <v>59</v>
      </c>
      <c r="AK294">
        <v>0.17685341290685089</v>
      </c>
      <c r="AL294">
        <v>0.27</v>
      </c>
      <c r="AM294">
        <v>0.10068898349766087</v>
      </c>
      <c r="AO294">
        <v>0.37068898349766088</v>
      </c>
      <c r="AP294">
        <v>2</v>
      </c>
      <c r="AQ294">
        <v>0.27128143006497202</v>
      </c>
      <c r="AR294">
        <v>0.38334861550654309</v>
      </c>
    </row>
    <row r="295" spans="1:44" x14ac:dyDescent="0.35">
      <c r="A295" t="s">
        <v>8</v>
      </c>
      <c r="B295" t="s">
        <v>83</v>
      </c>
      <c r="C295" t="str">
        <f t="shared" si="10"/>
        <v>Cabo Verde|HCD Index - Mean years of schooling</v>
      </c>
      <c r="E295" s="59" t="str">
        <f>IFERROR(INDEX(Sheet7!D:D, MATCH(B295,Sheet7!B:B, 0)), "Non trouvé")</f>
        <v># years</v>
      </c>
      <c r="F295" t="str">
        <f>IFERROR(INDEX(Sheet7!D:D, MATCH(C295,Sheet7!C:C, 0)), "Non trouvé")</f>
        <v># years</v>
      </c>
      <c r="G295">
        <v>0.37</v>
      </c>
      <c r="I295">
        <f>IFERROR(INDEX(AO:AO, MATCH(C295, AH:AH, 0)), "Non trouvé")</f>
        <v>0.34956307667359637</v>
      </c>
      <c r="J295">
        <f>IFERROR(INDEX(Sheet1!N:N, MATCH(C295, Sheet1!E:E, 0)), "Non trouvé")</f>
        <v>0.48421368478668919</v>
      </c>
      <c r="K295">
        <f>IFERROR(INDEX(Sheet1!O:O, MATCH(C295, Sheet1!E:E, 0)), "Non trouvé")</f>
        <v>0.84381044115251824</v>
      </c>
      <c r="L295">
        <f t="shared" si="8"/>
        <v>-2.0436923326403622E-2</v>
      </c>
      <c r="M295">
        <f t="shared" si="9"/>
        <v>0.13465060811309282</v>
      </c>
      <c r="N295" s="59">
        <f>IFERROR(INDEX(Sheet7!L:L, MATCH(B295,Sheet7!B:B, 0)), "Non trouvé")</f>
        <v>1</v>
      </c>
      <c r="O295">
        <v>0.37</v>
      </c>
      <c r="P295">
        <v>0.34956307667359637</v>
      </c>
      <c r="Q295">
        <v>0.48421368478668919</v>
      </c>
      <c r="R295">
        <v>0.84381044115251824</v>
      </c>
      <c r="AD295" t="s">
        <v>11</v>
      </c>
      <c r="AE295" t="s">
        <v>40</v>
      </c>
      <c r="AF295">
        <v>18</v>
      </c>
      <c r="AG295" t="s">
        <v>62</v>
      </c>
      <c r="AH295" t="str">
        <f t="shared" si="11"/>
        <v>Guinea|HCD Index - Entrepreneurship, financial inclusion and digital economy</v>
      </c>
      <c r="AI295">
        <v>18</v>
      </c>
      <c r="AJ295" t="s">
        <v>59</v>
      </c>
      <c r="AK295">
        <v>8.3929522595466155E-3</v>
      </c>
      <c r="AL295">
        <v>0.05</v>
      </c>
      <c r="AM295">
        <v>3.0564270156173398E-2</v>
      </c>
      <c r="AO295">
        <v>8.0564270156173401E-2</v>
      </c>
      <c r="AP295">
        <v>13</v>
      </c>
      <c r="AQ295">
        <v>2.333229120941982E-2</v>
      </c>
      <c r="AR295">
        <v>0.2053198019948799</v>
      </c>
    </row>
    <row r="296" spans="1:44" x14ac:dyDescent="0.35">
      <c r="A296" t="s">
        <v>8</v>
      </c>
      <c r="B296" t="s">
        <v>84</v>
      </c>
      <c r="C296" t="str">
        <f t="shared" si="10"/>
        <v>Cabo Verde|HCD Index - Harmonized test scores</v>
      </c>
      <c r="E296" s="59" t="str">
        <f>IFERROR(INDEX(Sheet7!D:D, MATCH(B296,Sheet7!B:B, 0)), "Non trouvé")</f>
        <v>score out of 625</v>
      </c>
      <c r="F296" t="str">
        <f>IFERROR(INDEX(Sheet7!D:D, MATCH(C296,Sheet7!C:C, 0)), "Non trouvé")</f>
        <v>score out of 625</v>
      </c>
      <c r="I296">
        <f>IFERROR(INDEX(AO:AO, MATCH(C296, AH:AH, 0)), "Non trouvé")</f>
        <v>0</v>
      </c>
      <c r="J296">
        <f>IFERROR(INDEX(Sheet1!N:N, MATCH(C296, Sheet1!E:E, 0)), "Non trouvé")</f>
        <v>0</v>
      </c>
      <c r="K296">
        <f>IFERROR(INDEX(Sheet1!O:O, MATCH(C296, Sheet1!E:E, 0)), "Non trouvé")</f>
        <v>0.65641365490800718</v>
      </c>
      <c r="L296">
        <f t="shared" si="8"/>
        <v>0</v>
      </c>
      <c r="M296">
        <f t="shared" si="9"/>
        <v>0</v>
      </c>
      <c r="N296" s="59">
        <f>IFERROR(INDEX(Sheet7!L:L, MATCH(B296,Sheet7!B:B, 0)), "Non trouvé")</f>
        <v>1</v>
      </c>
      <c r="P296">
        <v>0</v>
      </c>
      <c r="Q296">
        <v>0</v>
      </c>
      <c r="R296">
        <v>0.65641365490800718</v>
      </c>
      <c r="AD296" t="s">
        <v>12</v>
      </c>
      <c r="AE296" t="s">
        <v>40</v>
      </c>
      <c r="AF296">
        <v>18</v>
      </c>
      <c r="AG296" t="s">
        <v>62</v>
      </c>
      <c r="AH296" t="str">
        <f t="shared" si="11"/>
        <v>Guinea-Bissau|HCD Index - Entrepreneurship, financial inclusion and digital economy</v>
      </c>
      <c r="AI296">
        <v>18</v>
      </c>
      <c r="AJ296" t="s">
        <v>59</v>
      </c>
      <c r="AK296">
        <v>2.4541574363559301E-2</v>
      </c>
      <c r="AL296">
        <v>0.06</v>
      </c>
      <c r="AM296">
        <v>0.31587345690444313</v>
      </c>
      <c r="AO296">
        <v>0.37587345690444313</v>
      </c>
      <c r="AP296">
        <v>1</v>
      </c>
      <c r="AQ296">
        <v>4.8677359657891328E-2</v>
      </c>
      <c r="AR296">
        <v>0.12636084419655011</v>
      </c>
    </row>
    <row r="297" spans="1:44" x14ac:dyDescent="0.35">
      <c r="A297" t="s">
        <v>8</v>
      </c>
      <c r="B297" t="s">
        <v>86</v>
      </c>
      <c r="C297" t="str">
        <f t="shared" si="10"/>
        <v>Cabo Verde|HCD Index - Youth NEET</v>
      </c>
      <c r="E297" s="59" t="str">
        <f>IFERROR(INDEX(Sheet7!D:D, MATCH(B297,Sheet7!B:B, 0)), "Non trouvé")</f>
        <v>% of youth not employed, in education or in training</v>
      </c>
      <c r="F297" t="str">
        <f>IFERROR(INDEX(Sheet7!D:D, MATCH(C297,Sheet7!C:C, 0)), "Non trouvé")</f>
        <v>% of youth not employed, in education or in training</v>
      </c>
      <c r="G297">
        <v>0.16</v>
      </c>
      <c r="I297">
        <f>IFERROR(INDEX(AO:AO, MATCH(C297, AH:AH, 0)), "Non trouvé")</f>
        <v>0.1609463642849791</v>
      </c>
      <c r="J297">
        <f>IFERROR(INDEX(Sheet1!N:N, MATCH(C297, Sheet1!E:E, 0)), "Non trouvé")</f>
        <v>0.24050515253919921</v>
      </c>
      <c r="K297">
        <f>IFERROR(INDEX(Sheet1!O:O, MATCH(C297, Sheet1!E:E, 0)), "Non trouvé")</f>
        <v>0.55696570774449672</v>
      </c>
      <c r="L297">
        <f t="shared" si="8"/>
        <v>9.4636428497910097E-4</v>
      </c>
      <c r="M297">
        <f t="shared" si="9"/>
        <v>7.9558788254220109E-2</v>
      </c>
      <c r="N297" s="59">
        <f>IFERROR(INDEX(Sheet7!L:L, MATCH(B297,Sheet7!B:B, 0)), "Non trouvé")</f>
        <v>-1</v>
      </c>
      <c r="O297">
        <v>0.16</v>
      </c>
      <c r="P297">
        <v>0.1609463642849791</v>
      </c>
      <c r="Q297">
        <v>0.24050515253919921</v>
      </c>
      <c r="R297">
        <v>0.55696570774449672</v>
      </c>
      <c r="AD297" t="s">
        <v>13</v>
      </c>
      <c r="AE297" t="s">
        <v>40</v>
      </c>
      <c r="AF297">
        <v>18</v>
      </c>
      <c r="AG297" t="s">
        <v>62</v>
      </c>
      <c r="AH297" t="str">
        <f t="shared" si="11"/>
        <v>Liberia|HCD Index - Entrepreneurship, financial inclusion and digital economy</v>
      </c>
      <c r="AI297">
        <v>18</v>
      </c>
      <c r="AJ297" t="s">
        <v>59</v>
      </c>
      <c r="AK297">
        <v>1.9231223921064359E-2</v>
      </c>
      <c r="AL297">
        <v>0.04</v>
      </c>
      <c r="AM297">
        <v>3.1814724471106927E-2</v>
      </c>
      <c r="AO297">
        <v>7.1814724471106928E-2</v>
      </c>
      <c r="AP297">
        <v>14</v>
      </c>
      <c r="AQ297">
        <v>3.8961874964205889E-2</v>
      </c>
      <c r="AR297">
        <v>0.22690578512543319</v>
      </c>
    </row>
    <row r="298" spans="1:44" x14ac:dyDescent="0.35">
      <c r="A298" t="s">
        <v>8</v>
      </c>
      <c r="B298" t="s">
        <v>88</v>
      </c>
      <c r="C298" t="str">
        <f t="shared" si="10"/>
        <v>Cabo Verde|HCD Index - Youth literacy rate</v>
      </c>
      <c r="E298" s="59" t="str">
        <f>IFERROR(INDEX(Sheet7!D:D, MATCH(B298,Sheet7!B:B, 0)), "Non trouvé")</f>
        <v>% in 15-24 years old population</v>
      </c>
      <c r="F298" t="str">
        <f>IFERROR(INDEX(Sheet7!D:D, MATCH(C298,Sheet7!C:C, 0)), "Non trouvé")</f>
        <v>% in 15-24 years old population</v>
      </c>
      <c r="I298">
        <f>IFERROR(INDEX(AO:AO, MATCH(C298, AH:AH, 0)), "Non trouvé")</f>
        <v>0.64975425074369197</v>
      </c>
      <c r="J298">
        <f>IFERROR(INDEX(Sheet1!N:N, MATCH(C298, Sheet1!E:E, 0)), "Non trouvé")</f>
        <v>0</v>
      </c>
      <c r="K298">
        <f>IFERROR(INDEX(Sheet1!O:O, MATCH(C298, Sheet1!E:E, 0)), "Non trouvé")</f>
        <v>0.51321794436006074</v>
      </c>
      <c r="L298">
        <f t="shared" si="8"/>
        <v>0.64975425074369197</v>
      </c>
      <c r="M298">
        <f t="shared" si="9"/>
        <v>-0.64975425074369197</v>
      </c>
      <c r="N298" s="59">
        <f>IFERROR(INDEX(Sheet7!L:L, MATCH(B298,Sheet7!B:B, 0)), "Non trouvé")</f>
        <v>1</v>
      </c>
      <c r="P298">
        <v>0.64975425074369197</v>
      </c>
      <c r="Q298">
        <v>0</v>
      </c>
      <c r="R298">
        <v>0.51321794436006074</v>
      </c>
      <c r="AD298" t="s">
        <v>14</v>
      </c>
      <c r="AE298" t="s">
        <v>40</v>
      </c>
      <c r="AF298">
        <v>18</v>
      </c>
      <c r="AG298" t="s">
        <v>62</v>
      </c>
      <c r="AH298" t="str">
        <f t="shared" si="11"/>
        <v>Mali|HCD Index - Entrepreneurship, financial inclusion and digital economy</v>
      </c>
      <c r="AI298">
        <v>18</v>
      </c>
      <c r="AJ298" t="s">
        <v>59</v>
      </c>
      <c r="AK298">
        <v>6.9814971354223765E-2</v>
      </c>
      <c r="AL298">
        <v>0.18</v>
      </c>
      <c r="AM298">
        <v>5.599699970693181E-2</v>
      </c>
      <c r="AO298">
        <v>0.2359969997069318</v>
      </c>
      <c r="AP298">
        <v>8</v>
      </c>
      <c r="AQ298">
        <v>0.1178100207950538</v>
      </c>
      <c r="AR298">
        <v>0.25506167121040568</v>
      </c>
    </row>
    <row r="299" spans="1:44" x14ac:dyDescent="0.35">
      <c r="A299" t="s">
        <v>8</v>
      </c>
      <c r="B299" t="s">
        <v>90</v>
      </c>
      <c r="C299" t="str">
        <f t="shared" si="10"/>
        <v>Cabo Verde|HCD Index - Number of citations</v>
      </c>
      <c r="E299" s="59" t="str">
        <f>IFERROR(INDEX(Sheet7!D:D, MATCH(B299,Sheet7!B:B, 0)), "Non trouvé")</f>
        <v># citations in thousands</v>
      </c>
      <c r="F299" t="str">
        <f>IFERROR(INDEX(Sheet7!D:D, MATCH(C299,Sheet7!C:C, 0)), "Non trouvé")</f>
        <v># citations in thousands</v>
      </c>
      <c r="G299">
        <v>0</v>
      </c>
      <c r="I299" s="17">
        <f>IFERROR(INDEX(AO:AO, MATCH(C299, AH:AH, 0)), "Non trouvé")</f>
        <v>6.5848166855067222E-5</v>
      </c>
      <c r="J299">
        <f>IFERROR(INDEX(Sheet1!N:N, MATCH(C299, Sheet1!E:E, 0)), "Non trouvé")</f>
        <v>5.3164707609566146E-4</v>
      </c>
      <c r="K299">
        <f>IFERROR(INDEX(Sheet1!O:O, MATCH(C299, Sheet1!E:E, 0)), "Non trouvé")</f>
        <v>2.1882602509275899E-3</v>
      </c>
      <c r="L299">
        <f t="shared" si="8"/>
        <v>6.5848166855067222E-5</v>
      </c>
      <c r="M299">
        <f t="shared" si="9"/>
        <v>4.6579890924059423E-4</v>
      </c>
      <c r="N299" s="59">
        <f>IFERROR(INDEX(Sheet7!L:L, MATCH(B299,Sheet7!B:B, 0)), "Non trouvé")</f>
        <v>1</v>
      </c>
      <c r="O299">
        <v>0</v>
      </c>
      <c r="P299" s="17">
        <v>6.5848166855067222E-5</v>
      </c>
      <c r="Q299">
        <v>5.3164707609566146E-4</v>
      </c>
      <c r="R299">
        <v>2.1882602509275899E-3</v>
      </c>
      <c r="AD299" t="s">
        <v>15</v>
      </c>
      <c r="AE299" t="s">
        <v>40</v>
      </c>
      <c r="AF299">
        <v>18</v>
      </c>
      <c r="AG299" t="s">
        <v>62</v>
      </c>
      <c r="AH299" t="str">
        <f t="shared" si="11"/>
        <v>Niger|HCD Index - Entrepreneurship, financial inclusion and digital economy</v>
      </c>
      <c r="AI299">
        <v>18</v>
      </c>
      <c r="AJ299" t="s">
        <v>59</v>
      </c>
      <c r="AK299">
        <v>2.587340007359884E-2</v>
      </c>
      <c r="AL299">
        <v>0.03</v>
      </c>
      <c r="AM299">
        <v>0.12437255581338949</v>
      </c>
      <c r="AO299">
        <v>0.15437255581338949</v>
      </c>
      <c r="AP299">
        <v>9</v>
      </c>
      <c r="AQ299">
        <v>5.2109208233751203E-2</v>
      </c>
      <c r="AR299">
        <v>0.13779009951015381</v>
      </c>
    </row>
    <row r="300" spans="1:44" x14ac:dyDescent="0.35">
      <c r="A300" t="s">
        <v>8</v>
      </c>
      <c r="B300" t="s">
        <v>62</v>
      </c>
      <c r="C300" t="str">
        <f t="shared" si="10"/>
        <v>Cabo Verde|HCD Index - Entrepreneurship, financial inclusion and digital economy</v>
      </c>
      <c r="E300" s="59" t="str">
        <f>IFERROR(INDEX(Sheet7!D:D, MATCH(B300,Sheet7!B:B, 0)), "Non trouvé")</f>
        <v>Scale 0-1</v>
      </c>
      <c r="F300" t="str">
        <f>IFERROR(INDEX(Sheet7!D:D, MATCH(C300,Sheet7!C:C, 0)), "Non trouvé")</f>
        <v>Scale 0-1</v>
      </c>
      <c r="G300">
        <v>0.33</v>
      </c>
      <c r="I300">
        <f>IFERROR(INDEX(AO:AO, MATCH(C300, AH:AH, 0)), "Non trouvé")</f>
        <v>0.35000320491040959</v>
      </c>
      <c r="J300">
        <f>IFERROR(INDEX(Sheet1!N:N, MATCH(C300, Sheet1!E:E, 0)), "Non trouvé")</f>
        <v>0.45343003382333757</v>
      </c>
      <c r="K300">
        <f>IFERROR(INDEX(Sheet1!O:O, MATCH(C300, Sheet1!E:E, 0)), "Non trouvé")</f>
        <v>0.7325243857267929</v>
      </c>
      <c r="L300">
        <f t="shared" si="8"/>
        <v>2.0003204910409578E-2</v>
      </c>
      <c r="M300">
        <f t="shared" si="9"/>
        <v>0.10342682891292798</v>
      </c>
      <c r="N300" s="59">
        <f>IFERROR(INDEX(Sheet7!L:L, MATCH(B300,Sheet7!B:B, 0)), "Non trouvé")</f>
        <v>1</v>
      </c>
      <c r="O300">
        <v>0.33</v>
      </c>
      <c r="P300">
        <v>0.35000320491040959</v>
      </c>
      <c r="Q300">
        <v>0.45343003382333757</v>
      </c>
      <c r="R300">
        <v>0.7325243857267929</v>
      </c>
      <c r="AD300" t="s">
        <v>16</v>
      </c>
      <c r="AE300" t="s">
        <v>40</v>
      </c>
      <c r="AF300">
        <v>18</v>
      </c>
      <c r="AG300" t="s">
        <v>62</v>
      </c>
      <c r="AH300" t="str">
        <f t="shared" si="11"/>
        <v>Nigeria|HCD Index - Entrepreneurship, financial inclusion and digital economy</v>
      </c>
      <c r="AI300">
        <v>18</v>
      </c>
      <c r="AJ300" t="s">
        <v>59</v>
      </c>
      <c r="AK300">
        <v>6.5544905938562104E-2</v>
      </c>
      <c r="AL300">
        <v>0.08</v>
      </c>
      <c r="AM300">
        <v>6.4416214013454889E-2</v>
      </c>
      <c r="AO300">
        <v>0.14441621401345489</v>
      </c>
      <c r="AP300">
        <v>12</v>
      </c>
      <c r="AQ300">
        <v>9.9728493643120641E-2</v>
      </c>
      <c r="AR300">
        <v>0.31402161457482419</v>
      </c>
    </row>
    <row r="301" spans="1:44" x14ac:dyDescent="0.35">
      <c r="A301" t="s">
        <v>8</v>
      </c>
      <c r="B301" t="s">
        <v>92</v>
      </c>
      <c r="C301" t="str">
        <f t="shared" si="10"/>
        <v>Cabo Verde|HCD Index - Penetration rate fin services</v>
      </c>
      <c r="E301" s="59" t="str">
        <f>IFERROR(INDEX(Sheet7!D:D, MATCH(B301,Sheet7!B:B, 0)), "Non trouvé")</f>
        <v>Number of financial services outlets/ 10,000 adults</v>
      </c>
      <c r="F301" t="str">
        <f>IFERROR(INDEX(Sheet7!D:D, MATCH(C301,Sheet7!C:C, 0)), "Non trouvé")</f>
        <v>Number of financial services outlets/ 10,000 adults</v>
      </c>
      <c r="I301">
        <f>IFERROR(INDEX(AO:AO, MATCH(C301, AH:AH, 0)), "Non trouvé")</f>
        <v>0</v>
      </c>
      <c r="J301">
        <f>IFERROR(INDEX(Sheet1!N:N, MATCH(C301, Sheet1!E:E, 0)), "Non trouvé")</f>
        <v>0</v>
      </c>
      <c r="K301">
        <f>IFERROR(INDEX(Sheet1!O:O, MATCH(C301, Sheet1!E:E, 0)), "Non trouvé")</f>
        <v>0.53671864629311017</v>
      </c>
      <c r="L301">
        <f t="shared" si="8"/>
        <v>0</v>
      </c>
      <c r="M301">
        <f t="shared" si="9"/>
        <v>0</v>
      </c>
      <c r="N301" s="59">
        <f>IFERROR(INDEX(Sheet7!L:L, MATCH(B301,Sheet7!B:B, 0)), "Non trouvé")</f>
        <v>1</v>
      </c>
      <c r="P301">
        <v>0</v>
      </c>
      <c r="Q301">
        <v>0</v>
      </c>
      <c r="R301">
        <v>0.53671864629311017</v>
      </c>
      <c r="AD301" t="s">
        <v>17</v>
      </c>
      <c r="AE301" t="s">
        <v>40</v>
      </c>
      <c r="AF301">
        <v>18</v>
      </c>
      <c r="AG301" t="s">
        <v>62</v>
      </c>
      <c r="AH301" t="str">
        <f t="shared" si="11"/>
        <v>Senegal|HCD Index - Entrepreneurship, financial inclusion and digital economy</v>
      </c>
      <c r="AI301">
        <v>18</v>
      </c>
      <c r="AJ301" t="s">
        <v>59</v>
      </c>
      <c r="AK301">
        <v>9.9539821226748315E-2</v>
      </c>
      <c r="AL301">
        <v>0.19</v>
      </c>
      <c r="AM301">
        <v>7.4820678634067606E-2</v>
      </c>
      <c r="AO301">
        <v>0.26482067863406761</v>
      </c>
      <c r="AP301">
        <v>5</v>
      </c>
      <c r="AQ301">
        <v>0.15862216631911219</v>
      </c>
      <c r="AR301">
        <v>0.33556565354966778</v>
      </c>
    </row>
    <row r="302" spans="1:44" x14ac:dyDescent="0.35">
      <c r="A302" t="s">
        <v>8</v>
      </c>
      <c r="B302" t="s">
        <v>94</v>
      </c>
      <c r="C302" t="str">
        <f t="shared" si="10"/>
        <v>Cabo Verde|HCD Index - Individuals using Internet</v>
      </c>
      <c r="E302" s="59" t="str">
        <f>IFERROR(INDEX(Sheet7!D:D, MATCH(B302,Sheet7!B:B, 0)), "Non trouvé")</f>
        <v>% of the population</v>
      </c>
      <c r="F302" t="str">
        <f>IFERROR(INDEX(Sheet7!D:D, MATCH(C302,Sheet7!C:C, 0)), "Non trouvé")</f>
        <v>% of the population</v>
      </c>
      <c r="G302">
        <v>0.33</v>
      </c>
      <c r="I302">
        <f>IFERROR(INDEX(AO:AO, MATCH(C302, AH:AH, 0)), "Non trouvé")</f>
        <v>0.38067784748731692</v>
      </c>
      <c r="J302">
        <f>IFERROR(INDEX(Sheet1!N:N, MATCH(C302, Sheet1!E:E, 0)), "Non trouvé")</f>
        <v>0.44259370375918761</v>
      </c>
      <c r="K302">
        <f>IFERROR(INDEX(Sheet1!O:O, MATCH(C302, Sheet1!E:E, 0)), "Non trouvé")</f>
        <v>1</v>
      </c>
      <c r="L302">
        <f t="shared" si="8"/>
        <v>5.0677847487316907E-2</v>
      </c>
      <c r="M302">
        <f t="shared" si="9"/>
        <v>6.1915856271870684E-2</v>
      </c>
      <c r="N302" s="59">
        <f>IFERROR(INDEX(Sheet7!L:L, MATCH(B302,Sheet7!B:B, 0)), "Non trouvé")</f>
        <v>1</v>
      </c>
      <c r="O302">
        <v>0.33</v>
      </c>
      <c r="P302">
        <v>0.38067784748731692</v>
      </c>
      <c r="Q302">
        <v>0.44259370375918761</v>
      </c>
      <c r="R302">
        <v>1</v>
      </c>
      <c r="AD302" t="s">
        <v>18</v>
      </c>
      <c r="AE302" t="s">
        <v>40</v>
      </c>
      <c r="AF302">
        <v>18</v>
      </c>
      <c r="AG302" t="s">
        <v>62</v>
      </c>
      <c r="AH302" t="str">
        <f t="shared" si="11"/>
        <v>Sierra Leone|HCD Index - Entrepreneurship, financial inclusion and digital economy</v>
      </c>
      <c r="AI302">
        <v>18</v>
      </c>
      <c r="AJ302" t="s">
        <v>59</v>
      </c>
      <c r="AK302">
        <v>1.5049207675225331E-2</v>
      </c>
      <c r="AL302">
        <v>0.03</v>
      </c>
      <c r="AM302">
        <v>1.9716736814623853E-2</v>
      </c>
      <c r="AO302">
        <v>4.9716736814623852E-2</v>
      </c>
      <c r="AP302">
        <v>15</v>
      </c>
      <c r="AQ302">
        <v>2.7236903084992829E-2</v>
      </c>
      <c r="AR302">
        <v>0.21906454431197911</v>
      </c>
    </row>
    <row r="303" spans="1:44" x14ac:dyDescent="0.35">
      <c r="A303" t="s">
        <v>8</v>
      </c>
      <c r="B303" t="s">
        <v>96</v>
      </c>
      <c r="C303" t="str">
        <f t="shared" si="10"/>
        <v>Cabo Verde|HCD Index - New business density</v>
      </c>
      <c r="E303" s="59" t="str">
        <f>IFERROR(INDEX(Sheet7!D:D, MATCH(B303,Sheet7!B:B, 0)), "Non trouvé")</f>
        <v>New registrations per 1,000 people ages 15-64</v>
      </c>
      <c r="F303" t="str">
        <f>IFERROR(INDEX(Sheet7!D:D, MATCH(C303,Sheet7!C:C, 0)), "Non trouvé")</f>
        <v>New registrations per 1,000 people ages 15-64</v>
      </c>
      <c r="G303">
        <v>0.32</v>
      </c>
      <c r="I303">
        <f>IFERROR(INDEX(AO:AO, MATCH(C303, AH:AH, 0)), "Non trouvé")</f>
        <v>0.32071232996576848</v>
      </c>
      <c r="J303">
        <f>IFERROR(INDEX(Sheet1!N:N, MATCH(C303, Sheet1!E:E, 0)), "Non trouvé")</f>
        <v>0.46448559611919371</v>
      </c>
      <c r="K303">
        <f>IFERROR(INDEX(Sheet1!O:O, MATCH(C303, Sheet1!E:E, 0)), "Non trouvé")</f>
        <v>1</v>
      </c>
      <c r="L303">
        <f t="shared" ref="L303:L366" si="12">I303-G303</f>
        <v>7.1232996576847674E-4</v>
      </c>
      <c r="M303">
        <f t="shared" ref="M303:M366" si="13">J303-I303</f>
        <v>0.14377326615342523</v>
      </c>
      <c r="N303" s="59">
        <f>IFERROR(INDEX(Sheet7!L:L, MATCH(B303,Sheet7!B:B, 0)), "Non trouvé")</f>
        <v>1</v>
      </c>
      <c r="O303">
        <v>0.32</v>
      </c>
      <c r="P303">
        <v>0.32071232996576848</v>
      </c>
      <c r="Q303">
        <v>0.46448559611919371</v>
      </c>
      <c r="R303">
        <v>1</v>
      </c>
      <c r="AD303" t="s">
        <v>19</v>
      </c>
      <c r="AE303" t="s">
        <v>40</v>
      </c>
      <c r="AF303">
        <v>18</v>
      </c>
      <c r="AG303" t="s">
        <v>62</v>
      </c>
      <c r="AH303" t="str">
        <f t="shared" si="11"/>
        <v>Gambia, The|HCD Index - Entrepreneurship, financial inclusion and digital economy</v>
      </c>
      <c r="AI303">
        <v>18</v>
      </c>
      <c r="AJ303" t="s">
        <v>59</v>
      </c>
      <c r="AK303">
        <v>0.13923090919634731</v>
      </c>
      <c r="AL303">
        <v>0.26</v>
      </c>
      <c r="AM303">
        <v>-0.114616336019217</v>
      </c>
      <c r="AO303">
        <v>0.14538366398078301</v>
      </c>
      <c r="AP303">
        <v>11</v>
      </c>
      <c r="AQ303">
        <v>0.21899240153772939</v>
      </c>
      <c r="AR303">
        <v>0.35926859631499508</v>
      </c>
    </row>
    <row r="304" spans="1:44" x14ac:dyDescent="0.35">
      <c r="A304" t="s">
        <v>9</v>
      </c>
      <c r="B304" t="s">
        <v>58</v>
      </c>
      <c r="C304" t="str">
        <f t="shared" si="10"/>
        <v>Cote d'Ivoire|HCD Index - Integrated index</v>
      </c>
      <c r="E304" s="59" t="str">
        <f>IFERROR(INDEX(Sheet7!D:D, MATCH(B304,Sheet7!B:B, 0)), "Non trouvé")</f>
        <v>Scale 0-1</v>
      </c>
      <c r="F304" t="str">
        <f>IFERROR(INDEX(Sheet7!D:D, MATCH(C304,Sheet7!C:C, 0)), "Non trouvé")</f>
        <v>Scale 0-1</v>
      </c>
      <c r="G304">
        <v>0.26</v>
      </c>
      <c r="I304">
        <f>IFERROR(INDEX(AO:AO, MATCH(C304, AH:AH, 0)), "Non trouvé")</f>
        <v>0.29737945267354998</v>
      </c>
      <c r="J304">
        <f>IFERROR(INDEX(Sheet1!N:N, MATCH(C304, Sheet1!E:E, 0)), "Non trouvé")</f>
        <v>0.29733398919799942</v>
      </c>
      <c r="K304">
        <f>IFERROR(INDEX(Sheet1!O:O, MATCH(C304, Sheet1!E:E, 0)), "Non trouvé")</f>
        <v>0.46244448076846018</v>
      </c>
      <c r="L304">
        <f t="shared" si="12"/>
        <v>3.7379452673549973E-2</v>
      </c>
      <c r="M304">
        <f t="shared" si="13"/>
        <v>-4.5463475550566734E-5</v>
      </c>
      <c r="N304" s="59">
        <f>IFERROR(INDEX(Sheet7!L:L, MATCH(B304,Sheet7!B:B, 0)), "Non trouvé")</f>
        <v>1</v>
      </c>
      <c r="O304">
        <v>0.26</v>
      </c>
      <c r="P304">
        <v>0.29737945267354998</v>
      </c>
      <c r="Q304">
        <v>0.29733398919799942</v>
      </c>
      <c r="R304">
        <v>0.46244448076846018</v>
      </c>
      <c r="AD304" t="s">
        <v>20</v>
      </c>
      <c r="AE304" t="s">
        <v>40</v>
      </c>
      <c r="AF304">
        <v>18</v>
      </c>
      <c r="AG304" t="s">
        <v>62</v>
      </c>
      <c r="AH304" t="str">
        <f t="shared" si="11"/>
        <v>Togo|HCD Index - Entrepreneurship, financial inclusion and digital economy</v>
      </c>
      <c r="AI304">
        <v>18</v>
      </c>
      <c r="AJ304" t="s">
        <v>59</v>
      </c>
      <c r="AK304">
        <v>5.0194558476971192E-2</v>
      </c>
      <c r="AL304">
        <v>7.0000000000000007E-2</v>
      </c>
      <c r="AM304">
        <v>7.8721457169155601E-2</v>
      </c>
      <c r="AO304">
        <v>0.14872145716915561</v>
      </c>
      <c r="AP304">
        <v>10</v>
      </c>
      <c r="AQ304">
        <v>8.8104635701094502E-2</v>
      </c>
      <c r="AR304">
        <v>0.2080578521782358</v>
      </c>
    </row>
    <row r="305" spans="1:44" x14ac:dyDescent="0.35">
      <c r="A305" t="s">
        <v>9</v>
      </c>
      <c r="B305" t="s">
        <v>60</v>
      </c>
      <c r="C305" t="str">
        <f t="shared" si="10"/>
        <v>Cote d'Ivoire|HCD Index - Health and nutrition</v>
      </c>
      <c r="E305" s="59" t="str">
        <f>IFERROR(INDEX(Sheet7!D:D, MATCH(B305,Sheet7!B:B, 0)), "Non trouvé")</f>
        <v>Scale 0-1</v>
      </c>
      <c r="F305" t="str">
        <f>IFERROR(INDEX(Sheet7!D:D, MATCH(C305,Sheet7!C:C, 0)), "Non trouvé")</f>
        <v>Scale 0-1</v>
      </c>
      <c r="G305">
        <v>0.33</v>
      </c>
      <c r="I305">
        <f>IFERROR(INDEX(AO:AO, MATCH(C305, AH:AH, 0)), "Non trouvé")</f>
        <v>0.37944383400774179</v>
      </c>
      <c r="J305">
        <f>IFERROR(INDEX(Sheet1!N:N, MATCH(C305, Sheet1!E:E, 0)), "Non trouvé")</f>
        <v>0.39992864011817131</v>
      </c>
      <c r="K305">
        <f>IFERROR(INDEX(Sheet1!O:O, MATCH(C305, Sheet1!E:E, 0)), "Non trouvé")</f>
        <v>0.5676317560941273</v>
      </c>
      <c r="L305">
        <f t="shared" si="12"/>
        <v>4.9443834007741772E-2</v>
      </c>
      <c r="M305">
        <f t="shared" si="13"/>
        <v>2.0484806110429521E-2</v>
      </c>
      <c r="N305" s="59">
        <f>IFERROR(INDEX(Sheet7!L:L, MATCH(B305,Sheet7!B:B, 0)), "Non trouvé")</f>
        <v>1</v>
      </c>
      <c r="O305">
        <v>0.33</v>
      </c>
      <c r="P305">
        <v>0.37944383400774179</v>
      </c>
      <c r="Q305">
        <v>0.39992864011817131</v>
      </c>
      <c r="R305">
        <v>0.5676317560941273</v>
      </c>
      <c r="AD305" t="s">
        <v>21</v>
      </c>
      <c r="AE305" t="s">
        <v>40</v>
      </c>
      <c r="AF305">
        <v>18</v>
      </c>
      <c r="AG305" t="s">
        <v>62</v>
      </c>
      <c r="AH305" t="str">
        <f t="shared" si="11"/>
        <v>ECOWAS|HCD Index - Entrepreneurship, financial inclusion and digital economy</v>
      </c>
      <c r="AI305">
        <v>18</v>
      </c>
      <c r="AJ305" t="s">
        <v>59</v>
      </c>
      <c r="AK305">
        <v>8.7147919632969736E-2</v>
      </c>
      <c r="AL305">
        <v>0.14000000000000001</v>
      </c>
      <c r="AM305">
        <v>6.9824099050575794E-2</v>
      </c>
      <c r="AO305">
        <v>0.20982409905057581</v>
      </c>
      <c r="AQ305">
        <v>0.13496125079168331</v>
      </c>
      <c r="AR305">
        <v>0.29048964817182088</v>
      </c>
    </row>
    <row r="306" spans="1:44" x14ac:dyDescent="0.35">
      <c r="A306" t="s">
        <v>9</v>
      </c>
      <c r="B306" t="s">
        <v>63</v>
      </c>
      <c r="C306" t="str">
        <f t="shared" si="10"/>
        <v>Cote d'Ivoire|HCD Index - Fertility rate</v>
      </c>
      <c r="E306" s="59" t="str">
        <f>IFERROR(INDEX(Sheet7!D:D, MATCH(B306,Sheet7!B:B, 0)), "Non trouvé")</f>
        <v>births per woman</v>
      </c>
      <c r="F306" t="str">
        <f>IFERROR(INDEX(Sheet7!D:D, MATCH(C306,Sheet7!C:C, 0)), "Non trouvé")</f>
        <v>births per woman</v>
      </c>
      <c r="G306">
        <v>0.45</v>
      </c>
      <c r="I306">
        <f>IFERROR(INDEX(AO:AO, MATCH(C306, AH:AH, 0)), "Non trouvé")</f>
        <v>0.48268305579218779</v>
      </c>
      <c r="J306">
        <f>IFERROR(INDEX(Sheet1!N:N, MATCH(C306, Sheet1!E:E, 0)), "Non trouvé")</f>
        <v>0.5156364754734637</v>
      </c>
      <c r="K306">
        <f>IFERROR(INDEX(Sheet1!O:O, MATCH(C306, Sheet1!E:E, 0)), "Non trouvé")</f>
        <v>0.68024724134488135</v>
      </c>
      <c r="L306">
        <f t="shared" si="12"/>
        <v>3.2683055792187776E-2</v>
      </c>
      <c r="M306">
        <f t="shared" si="13"/>
        <v>3.2953419681275908E-2</v>
      </c>
      <c r="N306" s="59">
        <f>IFERROR(INDEX(Sheet7!L:L, MATCH(B306,Sheet7!B:B, 0)), "Non trouvé")</f>
        <v>-1</v>
      </c>
      <c r="O306">
        <v>0.45</v>
      </c>
      <c r="P306">
        <v>0.48268305579218779</v>
      </c>
      <c r="Q306">
        <v>0.5156364754734637</v>
      </c>
      <c r="R306">
        <v>0.68024724134488135</v>
      </c>
      <c r="AD306" t="s">
        <v>6</v>
      </c>
      <c r="AE306" t="s">
        <v>41</v>
      </c>
      <c r="AF306">
        <v>19</v>
      </c>
      <c r="AG306" t="s">
        <v>92</v>
      </c>
      <c r="AH306" t="str">
        <f t="shared" si="11"/>
        <v>Benin|HCD Index - Penetration rate fin services</v>
      </c>
      <c r="AI306">
        <v>19</v>
      </c>
      <c r="AJ306" t="s">
        <v>93</v>
      </c>
      <c r="AK306">
        <v>0.26291050201578658</v>
      </c>
      <c r="AL306">
        <v>0.43</v>
      </c>
      <c r="AM306">
        <v>0.57000000000000006</v>
      </c>
      <c r="AO306">
        <v>1</v>
      </c>
      <c r="AP306">
        <v>1</v>
      </c>
      <c r="AQ306">
        <v>0.44094534340513541</v>
      </c>
      <c r="AR306">
        <v>1</v>
      </c>
    </row>
    <row r="307" spans="1:44" x14ac:dyDescent="0.35">
      <c r="A307" t="s">
        <v>9</v>
      </c>
      <c r="B307" t="s">
        <v>65</v>
      </c>
      <c r="C307" t="str">
        <f t="shared" si="10"/>
        <v>Cote d'Ivoire|HCD Index - Maternal mortality rate</v>
      </c>
      <c r="E307" s="59" t="str">
        <f>IFERROR(INDEX(Sheet7!D:D, MATCH(B307,Sheet7!B:B, 0)), "Non trouvé")</f>
        <v># of deaths/100,000 live births</v>
      </c>
      <c r="F307" t="str">
        <f>IFERROR(INDEX(Sheet7!D:D, MATCH(C307,Sheet7!C:C, 0)), "Non trouvé")</f>
        <v># of deaths/100,000 live births</v>
      </c>
      <c r="G307">
        <v>0.46</v>
      </c>
      <c r="I307">
        <f>IFERROR(INDEX(AO:AO, MATCH(C307, AH:AH, 0)), "Non trouvé")</f>
        <v>0.58277443805126661</v>
      </c>
      <c r="J307">
        <f>IFERROR(INDEX(Sheet1!N:N, MATCH(C307, Sheet1!E:E, 0)), "Non trouvé")</f>
        <v>0.57156623076286239</v>
      </c>
      <c r="K307">
        <f>IFERROR(INDEX(Sheet1!O:O, MATCH(C307, Sheet1!E:E, 0)), "Non trouvé")</f>
        <v>0.80863630993704083</v>
      </c>
      <c r="L307">
        <f t="shared" si="12"/>
        <v>0.12277443805126659</v>
      </c>
      <c r="M307">
        <f t="shared" si="13"/>
        <v>-1.1208207288404215E-2</v>
      </c>
      <c r="N307" s="59">
        <f>IFERROR(INDEX(Sheet7!L:L, MATCH(B307,Sheet7!B:B, 0)), "Non trouvé")</f>
        <v>-1</v>
      </c>
      <c r="O307">
        <v>0.46</v>
      </c>
      <c r="P307">
        <v>0.58277443805126661</v>
      </c>
      <c r="Q307">
        <v>0.57156623076286239</v>
      </c>
      <c r="R307">
        <v>0.80863630993704083</v>
      </c>
      <c r="AD307" t="s">
        <v>7</v>
      </c>
      <c r="AE307" t="s">
        <v>41</v>
      </c>
      <c r="AF307">
        <v>19</v>
      </c>
      <c r="AG307" t="s">
        <v>92</v>
      </c>
      <c r="AH307" t="str">
        <f t="shared" si="11"/>
        <v>Burkina Faso|HCD Index - Penetration rate fin services</v>
      </c>
      <c r="AI307">
        <v>19</v>
      </c>
      <c r="AJ307" t="s">
        <v>93</v>
      </c>
      <c r="AK307">
        <v>0.16198036723510131</v>
      </c>
      <c r="AL307">
        <v>0.42</v>
      </c>
      <c r="AM307">
        <v>2.5670602882205629E-2</v>
      </c>
      <c r="AO307">
        <v>0.44567060288220561</v>
      </c>
      <c r="AP307">
        <v>6</v>
      </c>
      <c r="AQ307">
        <v>0.27354475202134693</v>
      </c>
      <c r="AR307">
        <v>0.62387274590256747</v>
      </c>
    </row>
    <row r="308" spans="1:44" x14ac:dyDescent="0.35">
      <c r="A308" t="s">
        <v>9</v>
      </c>
      <c r="B308" t="s">
        <v>67</v>
      </c>
      <c r="C308" t="str">
        <f t="shared" si="10"/>
        <v>Cote d'Ivoire|HCD Index - Under-5 mortality rate</v>
      </c>
      <c r="E308" s="59" t="str">
        <f>IFERROR(INDEX(Sheet7!D:D, MATCH(B308,Sheet7!B:B, 0)), "Non trouvé")</f>
        <v># of deaths/1000 live births</v>
      </c>
      <c r="F308" t="str">
        <f>IFERROR(INDEX(Sheet7!D:D, MATCH(C308,Sheet7!C:C, 0)), "Non trouvé")</f>
        <v># of deaths/1000 live births</v>
      </c>
      <c r="G308">
        <v>0.37</v>
      </c>
      <c r="I308">
        <f>IFERROR(INDEX(AO:AO, MATCH(C308, AH:AH, 0)), "Non trouvé")</f>
        <v>0.41249002539400598</v>
      </c>
      <c r="J308">
        <f>IFERROR(INDEX(Sheet1!N:N, MATCH(C308, Sheet1!E:E, 0)), "Non trouvé")</f>
        <v>0.50970872249612564</v>
      </c>
      <c r="K308">
        <f>IFERROR(INDEX(Sheet1!O:O, MATCH(C308, Sheet1!E:E, 0)), "Non trouvé")</f>
        <v>0.7745739141749759</v>
      </c>
      <c r="L308">
        <f t="shared" si="12"/>
        <v>4.2490025394005981E-2</v>
      </c>
      <c r="M308">
        <f t="shared" si="13"/>
        <v>9.7218697102119667E-2</v>
      </c>
      <c r="N308" s="59">
        <f>IFERROR(INDEX(Sheet7!L:L, MATCH(B308,Sheet7!B:B, 0)), "Non trouvé")</f>
        <v>-1</v>
      </c>
      <c r="O308">
        <v>0.37</v>
      </c>
      <c r="P308">
        <v>0.41249002539400598</v>
      </c>
      <c r="Q308">
        <v>0.50970872249612564</v>
      </c>
      <c r="R308">
        <v>0.7745739141749759</v>
      </c>
      <c r="AD308" t="s">
        <v>8</v>
      </c>
      <c r="AE308" t="s">
        <v>41</v>
      </c>
      <c r="AF308">
        <v>19</v>
      </c>
      <c r="AG308" t="s">
        <v>92</v>
      </c>
      <c r="AH308" t="str">
        <f t="shared" si="11"/>
        <v>Cabo Verde|HCD Index - Penetration rate fin services</v>
      </c>
      <c r="AI308">
        <v>19</v>
      </c>
      <c r="AJ308" t="s">
        <v>93</v>
      </c>
      <c r="AM308">
        <v>0</v>
      </c>
      <c r="AP308" t="s">
        <v>148</v>
      </c>
      <c r="AR308">
        <v>0.53671864629311017</v>
      </c>
    </row>
    <row r="309" spans="1:44" x14ac:dyDescent="0.35">
      <c r="A309" t="s">
        <v>9</v>
      </c>
      <c r="B309" t="s">
        <v>67</v>
      </c>
      <c r="C309" t="str">
        <f t="shared" si="10"/>
        <v>Cote d'Ivoire|HCD Index - Under-5 mortality rate</v>
      </c>
      <c r="E309" s="59" t="str">
        <f>IFERROR(INDEX(Sheet7!D:D, MATCH(B309,Sheet7!B:B, 0)), "Non trouvé")</f>
        <v># of deaths/1000 live births</v>
      </c>
      <c r="F309" t="str">
        <f>IFERROR(INDEX(Sheet7!D:D, MATCH(C309,Sheet7!C:C, 0)), "Non trouvé")</f>
        <v># of deaths/1000 live births</v>
      </c>
      <c r="G309">
        <v>0.73</v>
      </c>
      <c r="I309">
        <f>IFERROR(INDEX(AO:AO, MATCH(C309, AH:AH, 0)), "Non trouvé")</f>
        <v>0.41249002539400598</v>
      </c>
      <c r="J309">
        <f>IFERROR(INDEX(Sheet1!N:N, MATCH(C309, Sheet1!E:E, 0)), "Non trouvé")</f>
        <v>0.50970872249612564</v>
      </c>
      <c r="K309">
        <f>IFERROR(INDEX(Sheet1!O:O, MATCH(C309, Sheet1!E:E, 0)), "Non trouvé")</f>
        <v>0.7745739141749759</v>
      </c>
      <c r="L309">
        <f t="shared" si="12"/>
        <v>-0.31750997460599401</v>
      </c>
      <c r="M309">
        <f t="shared" si="13"/>
        <v>9.7218697102119667E-2</v>
      </c>
      <c r="N309" s="59">
        <f>IFERROR(INDEX(Sheet7!L:L, MATCH(B309,Sheet7!B:B, 0)), "Non trouvé")</f>
        <v>-1</v>
      </c>
      <c r="O309">
        <v>0.73</v>
      </c>
      <c r="P309">
        <v>0.41249002539400598</v>
      </c>
      <c r="Q309">
        <v>0.50970872249612564</v>
      </c>
      <c r="R309">
        <v>0.7745739141749759</v>
      </c>
      <c r="AD309" t="s">
        <v>9</v>
      </c>
      <c r="AE309" t="s">
        <v>41</v>
      </c>
      <c r="AF309">
        <v>19</v>
      </c>
      <c r="AG309" t="s">
        <v>92</v>
      </c>
      <c r="AH309" t="str">
        <f t="shared" si="11"/>
        <v>Cote d'Ivoire|HCD Index - Penetration rate fin services</v>
      </c>
      <c r="AI309">
        <v>19</v>
      </c>
      <c r="AJ309" t="s">
        <v>93</v>
      </c>
      <c r="AK309">
        <v>0.13100606503653969</v>
      </c>
      <c r="AL309">
        <v>0.44</v>
      </c>
      <c r="AM309">
        <v>0.3689253449334336</v>
      </c>
      <c r="AO309">
        <v>0.8089253449334336</v>
      </c>
      <c r="AP309">
        <v>2</v>
      </c>
      <c r="AQ309">
        <v>0.22217142811757601</v>
      </c>
      <c r="AR309">
        <v>0.50844360019851798</v>
      </c>
    </row>
    <row r="310" spans="1:44" x14ac:dyDescent="0.35">
      <c r="A310" t="s">
        <v>9</v>
      </c>
      <c r="B310" t="s">
        <v>71</v>
      </c>
      <c r="C310" t="str">
        <f t="shared" si="10"/>
        <v>Cote d'Ivoire|HCD Index - Life expectancy at birth</v>
      </c>
      <c r="E310" s="59" t="str">
        <f>IFERROR(INDEX(Sheet7!D:D, MATCH(B310,Sheet7!B:B, 0)), "Non trouvé")</f>
        <v># years</v>
      </c>
      <c r="F310" t="str">
        <f>IFERROR(INDEX(Sheet7!D:D, MATCH(C310,Sheet7!C:C, 0)), "Non trouvé")</f>
        <v># years</v>
      </c>
      <c r="G310">
        <v>0.13</v>
      </c>
      <c r="I310">
        <f>IFERROR(INDEX(AO:AO, MATCH(C310, AH:AH, 0)), "Non trouvé")</f>
        <v>0.15950521169885981</v>
      </c>
      <c r="J310">
        <f>IFERROR(INDEX(Sheet1!N:N, MATCH(C310, Sheet1!E:E, 0)), "Non trouvé")</f>
        <v>0.19029505500133251</v>
      </c>
      <c r="K310">
        <f>IFERROR(INDEX(Sheet1!O:O, MATCH(C310, Sheet1!E:E, 0)), "Non trouvé")</f>
        <v>0.39393601910406673</v>
      </c>
      <c r="L310">
        <f t="shared" si="12"/>
        <v>2.9505211698859807E-2</v>
      </c>
      <c r="M310">
        <f t="shared" si="13"/>
        <v>3.0789843302472697E-2</v>
      </c>
      <c r="N310" s="59">
        <f>IFERROR(INDEX(Sheet7!L:L, MATCH(B310,Sheet7!B:B, 0)), "Non trouvé")</f>
        <v>1</v>
      </c>
      <c r="O310">
        <v>0.13</v>
      </c>
      <c r="P310">
        <v>0.15950521169885981</v>
      </c>
      <c r="Q310">
        <v>0.19029505500133251</v>
      </c>
      <c r="R310">
        <v>0.39393601910406673</v>
      </c>
      <c r="AD310" t="s">
        <v>10</v>
      </c>
      <c r="AE310" t="s">
        <v>41</v>
      </c>
      <c r="AF310">
        <v>19</v>
      </c>
      <c r="AG310" t="s">
        <v>92</v>
      </c>
      <c r="AH310" t="str">
        <f t="shared" si="11"/>
        <v>Ghana|HCD Index - Penetration rate fin services</v>
      </c>
      <c r="AI310">
        <v>19</v>
      </c>
      <c r="AJ310" t="s">
        <v>93</v>
      </c>
      <c r="AM310">
        <v>0</v>
      </c>
      <c r="AP310" t="s">
        <v>148</v>
      </c>
      <c r="AR310">
        <v>0.53671864629311017</v>
      </c>
    </row>
    <row r="311" spans="1:44" x14ac:dyDescent="0.35">
      <c r="A311" t="s">
        <v>9</v>
      </c>
      <c r="B311" t="s">
        <v>73</v>
      </c>
      <c r="C311" t="str">
        <f t="shared" si="10"/>
        <v>Cote d'Ivoire|HCD Index - Government health exp.</v>
      </c>
      <c r="E311" s="59" t="str">
        <f>IFERROR(INDEX(Sheet7!D:D, MATCH(B311,Sheet7!B:B, 0)), "Non trouvé")</f>
        <v>% of general government expenditure</v>
      </c>
      <c r="F311" t="str">
        <f>IFERROR(INDEX(Sheet7!D:D, MATCH(C311,Sheet7!C:C, 0)), "Non trouvé")</f>
        <v>% of general government expenditure</v>
      </c>
      <c r="G311">
        <v>0.14000000000000001</v>
      </c>
      <c r="I311">
        <f>IFERROR(INDEX(AO:AO, MATCH(C311, AH:AH, 0)), "Non trouvé")</f>
        <v>0.23456964958941159</v>
      </c>
      <c r="J311">
        <f>IFERROR(INDEX(Sheet1!N:N, MATCH(C311, Sheet1!E:E, 0)), "Non trouvé")</f>
        <v>0.17686162961140331</v>
      </c>
      <c r="K311">
        <f>IFERROR(INDEX(Sheet1!O:O, MATCH(C311, Sheet1!E:E, 0)), "Non trouvé")</f>
        <v>0.34762084017003692</v>
      </c>
      <c r="L311">
        <f t="shared" si="12"/>
        <v>9.4569649589411581E-2</v>
      </c>
      <c r="M311">
        <f t="shared" si="13"/>
        <v>-5.7708019978008285E-2</v>
      </c>
      <c r="N311" s="59">
        <f>IFERROR(INDEX(Sheet7!L:L, MATCH(B311,Sheet7!B:B, 0)), "Non trouvé")</f>
        <v>1</v>
      </c>
      <c r="O311">
        <v>0.14000000000000001</v>
      </c>
      <c r="P311">
        <v>0.23456964958941159</v>
      </c>
      <c r="Q311">
        <v>0.17686162961140331</v>
      </c>
      <c r="R311">
        <v>0.34762084017003692</v>
      </c>
      <c r="AD311" t="s">
        <v>11</v>
      </c>
      <c r="AE311" t="s">
        <v>41</v>
      </c>
      <c r="AF311">
        <v>19</v>
      </c>
      <c r="AG311" t="s">
        <v>92</v>
      </c>
      <c r="AH311" t="str">
        <f t="shared" si="11"/>
        <v>Guinea|HCD Index - Penetration rate fin services</v>
      </c>
      <c r="AI311">
        <v>19</v>
      </c>
      <c r="AJ311" t="s">
        <v>93</v>
      </c>
      <c r="AM311">
        <v>0</v>
      </c>
      <c r="AP311" t="s">
        <v>148</v>
      </c>
      <c r="AR311">
        <v>0.53671864629311017</v>
      </c>
    </row>
    <row r="312" spans="1:44" x14ac:dyDescent="0.35">
      <c r="A312" t="s">
        <v>9</v>
      </c>
      <c r="B312" t="s">
        <v>75</v>
      </c>
      <c r="C312" t="str">
        <f t="shared" si="10"/>
        <v>Cote d'Ivoire|HCD Index - Child Marriage</v>
      </c>
      <c r="E312" s="59" t="str">
        <f>IFERROR(INDEX(Sheet7!D:D, MATCH(B312,Sheet7!B:B, 0)), "Non trouvé")</f>
        <v>% of women ages 20-24 married before 18</v>
      </c>
      <c r="F312" t="str">
        <f>IFERROR(INDEX(Sheet7!D:D, MATCH(C312,Sheet7!C:C, 0)), "Non trouvé")</f>
        <v>% of women ages 20-24 married before 18</v>
      </c>
      <c r="I312">
        <f>IFERROR(INDEX(AO:AO, MATCH(C312, AH:AH, 0)), "Non trouvé")</f>
        <v>0</v>
      </c>
      <c r="J312">
        <f>IFERROR(INDEX(Sheet1!N:N, MATCH(C312, Sheet1!E:E, 0)), "Non trouvé")</f>
        <v>0.72583197568881475</v>
      </c>
      <c r="K312">
        <f>IFERROR(INDEX(Sheet1!O:O, MATCH(C312, Sheet1!E:E, 0)), "Non trouvé")</f>
        <v>1</v>
      </c>
      <c r="L312">
        <f t="shared" si="12"/>
        <v>0</v>
      </c>
      <c r="M312">
        <f t="shared" si="13"/>
        <v>0.72583197568881475</v>
      </c>
      <c r="N312" s="59">
        <f>IFERROR(INDEX(Sheet7!L:L, MATCH(B312,Sheet7!B:B, 0)), "Non trouvé")</f>
        <v>-1</v>
      </c>
      <c r="P312">
        <v>0</v>
      </c>
      <c r="Q312">
        <v>0.72583197568881475</v>
      </c>
      <c r="R312">
        <v>1</v>
      </c>
      <c r="AD312" t="s">
        <v>12</v>
      </c>
      <c r="AE312" t="s">
        <v>41</v>
      </c>
      <c r="AF312">
        <v>19</v>
      </c>
      <c r="AG312" t="s">
        <v>92</v>
      </c>
      <c r="AH312" t="str">
        <f t="shared" si="11"/>
        <v>Guinea-Bissau|HCD Index - Penetration rate fin services</v>
      </c>
      <c r="AI312">
        <v>19</v>
      </c>
      <c r="AJ312" t="s">
        <v>93</v>
      </c>
      <c r="AK312">
        <v>0</v>
      </c>
      <c r="AL312">
        <v>0</v>
      </c>
      <c r="AM312">
        <v>0.73080604556757811</v>
      </c>
      <c r="AO312">
        <v>0.73080604556757811</v>
      </c>
      <c r="AP312">
        <v>4</v>
      </c>
      <c r="AQ312">
        <v>4.8875335737575904E-3</v>
      </c>
      <c r="AR312">
        <v>2.0235082302702E-2</v>
      </c>
    </row>
    <row r="313" spans="1:44" x14ac:dyDescent="0.35">
      <c r="A313" t="s">
        <v>9</v>
      </c>
      <c r="B313" t="s">
        <v>61</v>
      </c>
      <c r="C313" t="str">
        <f t="shared" si="10"/>
        <v>Cote d'Ivoire|HCD Index - Education, skills and labor participation</v>
      </c>
      <c r="E313" s="59" t="str">
        <f>IFERROR(INDEX(Sheet7!D:D, MATCH(B313,Sheet7!B:B, 0)), "Non trouvé")</f>
        <v>Scale 0-1</v>
      </c>
      <c r="F313" t="str">
        <f>IFERROR(INDEX(Sheet7!D:D, MATCH(C313,Sheet7!C:C, 0)), "Non trouvé")</f>
        <v>Scale 0-1</v>
      </c>
      <c r="G313">
        <v>0.27</v>
      </c>
      <c r="I313">
        <f>IFERROR(INDEX(AO:AO, MATCH(C313, AH:AH, 0)), "Non trouvé")</f>
        <v>0.24298888674225719</v>
      </c>
      <c r="J313">
        <f>IFERROR(INDEX(Sheet1!N:N, MATCH(C313, Sheet1!E:E, 0)), "Non trouvé")</f>
        <v>0.3127962458214063</v>
      </c>
      <c r="K313">
        <f>IFERROR(INDEX(Sheet1!O:O, MATCH(C313, Sheet1!E:E, 0)), "Non trouvé")</f>
        <v>0.45611030910147582</v>
      </c>
      <c r="L313">
        <f t="shared" si="12"/>
        <v>-2.701111325774283E-2</v>
      </c>
      <c r="M313">
        <f t="shared" si="13"/>
        <v>6.9807359079149117E-2</v>
      </c>
      <c r="N313" s="59">
        <f>IFERROR(INDEX(Sheet7!L:L, MATCH(B313,Sheet7!B:B, 0)), "Non trouvé")</f>
        <v>1</v>
      </c>
      <c r="O313">
        <v>0.27</v>
      </c>
      <c r="P313">
        <v>0.24298888674225719</v>
      </c>
      <c r="Q313">
        <v>0.3127962458214063</v>
      </c>
      <c r="R313">
        <v>0.45611030910147582</v>
      </c>
      <c r="AD313" t="s">
        <v>13</v>
      </c>
      <c r="AE313" t="s">
        <v>41</v>
      </c>
      <c r="AF313">
        <v>19</v>
      </c>
      <c r="AG313" t="s">
        <v>92</v>
      </c>
      <c r="AH313" t="str">
        <f t="shared" si="11"/>
        <v>Liberia|HCD Index - Penetration rate fin services</v>
      </c>
      <c r="AI313">
        <v>19</v>
      </c>
      <c r="AJ313" t="s">
        <v>93</v>
      </c>
      <c r="AM313">
        <v>0</v>
      </c>
      <c r="AP313" t="s">
        <v>148</v>
      </c>
      <c r="AR313">
        <v>0.53671864629311017</v>
      </c>
    </row>
    <row r="314" spans="1:44" x14ac:dyDescent="0.35">
      <c r="A314" t="s">
        <v>9</v>
      </c>
      <c r="B314" t="s">
        <v>77</v>
      </c>
      <c r="C314" t="str">
        <f t="shared" si="10"/>
        <v>Cote d'Ivoire|HCD Index - Government Education exp.</v>
      </c>
      <c r="E314" s="59" t="str">
        <f>IFERROR(INDEX(Sheet7!D:D, MATCH(B314,Sheet7!B:B, 0)), "Non trouvé")</f>
        <v>%GDP</v>
      </c>
      <c r="F314" t="str">
        <f>IFERROR(INDEX(Sheet7!D:D, MATCH(C314,Sheet7!C:C, 0)), "Non trouvé")</f>
        <v>%GDP</v>
      </c>
      <c r="G314">
        <v>0.34</v>
      </c>
      <c r="I314">
        <f>IFERROR(INDEX(AO:AO, MATCH(C314, AH:AH, 0)), "Non trouvé")</f>
        <v>0.26479068919504622</v>
      </c>
      <c r="J314">
        <f>IFERROR(INDEX(Sheet1!N:N, MATCH(C314, Sheet1!E:E, 0)), "Non trouvé")</f>
        <v>0.37023502204472908</v>
      </c>
      <c r="K314">
        <f>IFERROR(INDEX(Sheet1!O:O, MATCH(C314, Sheet1!E:E, 0)), "Non trouvé")</f>
        <v>0.4524046944423486</v>
      </c>
      <c r="L314">
        <f t="shared" si="12"/>
        <v>-7.52093108049538E-2</v>
      </c>
      <c r="M314">
        <f t="shared" si="13"/>
        <v>0.10544433284968285</v>
      </c>
      <c r="N314" s="59">
        <f>IFERROR(INDEX(Sheet7!L:L, MATCH(B314,Sheet7!B:B, 0)), "Non trouvé")</f>
        <v>1</v>
      </c>
      <c r="O314">
        <v>0.34</v>
      </c>
      <c r="P314">
        <v>0.26479068919504622</v>
      </c>
      <c r="Q314">
        <v>0.37023502204472908</v>
      </c>
      <c r="R314">
        <v>0.4524046944423486</v>
      </c>
      <c r="AD314" t="s">
        <v>14</v>
      </c>
      <c r="AE314" t="s">
        <v>41</v>
      </c>
      <c r="AF314">
        <v>19</v>
      </c>
      <c r="AG314" t="s">
        <v>92</v>
      </c>
      <c r="AH314" t="str">
        <f t="shared" si="11"/>
        <v>Mali|HCD Index - Penetration rate fin services</v>
      </c>
      <c r="AI314">
        <v>19</v>
      </c>
      <c r="AJ314" t="s">
        <v>93</v>
      </c>
      <c r="AK314">
        <v>0.17631525866873579</v>
      </c>
      <c r="AL314">
        <v>0.54</v>
      </c>
      <c r="AM314">
        <v>0.23767762518709135</v>
      </c>
      <c r="AO314">
        <v>0.77767762518709138</v>
      </c>
      <c r="AP314">
        <v>3</v>
      </c>
      <c r="AQ314">
        <v>0.29732030041060792</v>
      </c>
      <c r="AR314">
        <v>0.6772932963103685</v>
      </c>
    </row>
    <row r="315" spans="1:44" x14ac:dyDescent="0.35">
      <c r="A315" t="s">
        <v>9</v>
      </c>
      <c r="B315" t="s">
        <v>79</v>
      </c>
      <c r="C315" t="str">
        <f t="shared" si="10"/>
        <v>Cote d'Ivoire|HCD Index - Ratio of teachers</v>
      </c>
      <c r="E315" s="59" t="str">
        <f>IFERROR(INDEX(Sheet7!D:D, MATCH(B315,Sheet7!B:B, 0)), "Non trouvé")</f>
        <v>pupil-teachers ratio (primary education</v>
      </c>
      <c r="F315" t="str">
        <f>IFERROR(INDEX(Sheet7!D:D, MATCH(C315,Sheet7!C:C, 0)), "Non trouvé")</f>
        <v>pupil-teachers ratio (primary education</v>
      </c>
      <c r="G315">
        <v>0.42</v>
      </c>
      <c r="I315">
        <f>IFERROR(INDEX(AO:AO, MATCH(C315, AH:AH, 0)), "Non trouvé")</f>
        <v>0.38932266180219322</v>
      </c>
      <c r="J315">
        <f>IFERROR(INDEX(Sheet1!N:N, MATCH(C315, Sheet1!E:E, 0)), "Non trouvé")</f>
        <v>0.41279888789150709</v>
      </c>
      <c r="K315">
        <f>IFERROR(INDEX(Sheet1!O:O, MATCH(C315, Sheet1!E:E, 0)), "Non trouvé")</f>
        <v>0.45794850636469681</v>
      </c>
      <c r="L315">
        <f t="shared" si="12"/>
        <v>-3.0677338197806769E-2</v>
      </c>
      <c r="M315">
        <f t="shared" si="13"/>
        <v>2.3476226089313879E-2</v>
      </c>
      <c r="N315" s="59">
        <f>IFERROR(INDEX(Sheet7!L:L, MATCH(B315,Sheet7!B:B, 0)), "Non trouvé")</f>
        <v>-1</v>
      </c>
      <c r="O315">
        <v>0.42</v>
      </c>
      <c r="P315">
        <v>0.38932266180219322</v>
      </c>
      <c r="Q315">
        <v>0.41279888789150709</v>
      </c>
      <c r="R315">
        <v>0.45794850636469681</v>
      </c>
      <c r="AD315" t="s">
        <v>15</v>
      </c>
      <c r="AE315" t="s">
        <v>41</v>
      </c>
      <c r="AF315">
        <v>19</v>
      </c>
      <c r="AG315" t="s">
        <v>92</v>
      </c>
      <c r="AH315" t="str">
        <f t="shared" si="11"/>
        <v>Niger|HCD Index - Penetration rate fin services</v>
      </c>
      <c r="AI315">
        <v>19</v>
      </c>
      <c r="AJ315" t="s">
        <v>93</v>
      </c>
      <c r="AK315">
        <v>7.8041180066489635E-2</v>
      </c>
      <c r="AL315">
        <v>0.08</v>
      </c>
      <c r="AM315">
        <v>0.15865445956268848</v>
      </c>
      <c r="AO315">
        <v>0.23865445956268849</v>
      </c>
      <c r="AP315">
        <v>8</v>
      </c>
      <c r="AQ315">
        <v>0.1343249877474455</v>
      </c>
      <c r="AR315">
        <v>0.31106412784707888</v>
      </c>
    </row>
    <row r="316" spans="1:44" x14ac:dyDescent="0.35">
      <c r="A316" t="s">
        <v>9</v>
      </c>
      <c r="B316" t="s">
        <v>81</v>
      </c>
      <c r="C316" t="str">
        <f t="shared" si="10"/>
        <v>Cote d'Ivoire|HCD Index - Children out of school</v>
      </c>
      <c r="E316" s="59" t="str">
        <f>IFERROR(INDEX(Sheet7!D:D, MATCH(B316,Sheet7!B:B, 0)), "Non trouvé")</f>
        <v>% of primary school age children</v>
      </c>
      <c r="F316" t="str">
        <f>IFERROR(INDEX(Sheet7!D:D, MATCH(C316,Sheet7!C:C, 0)), "Non trouvé")</f>
        <v xml:space="preserve">% of primary school age children </v>
      </c>
      <c r="G316">
        <v>0.95</v>
      </c>
      <c r="I316">
        <f>IFERROR(INDEX(AO:AO, MATCH(C316, AH:AH, 0)), "Non trouvé")</f>
        <v>0.75265786998535589</v>
      </c>
      <c r="J316">
        <f>IFERROR(INDEX(Sheet1!N:N, MATCH(C316, Sheet1!E:E, 0)), "Non trouvé")</f>
        <v>0.72006153287660413</v>
      </c>
      <c r="K316">
        <f>IFERROR(INDEX(Sheet1!O:O, MATCH(C316, Sheet1!E:E, 0)), "Non trouvé")</f>
        <v>0.74077654055870024</v>
      </c>
      <c r="L316">
        <f t="shared" si="12"/>
        <v>-0.19734213001464407</v>
      </c>
      <c r="M316">
        <f t="shared" si="13"/>
        <v>-3.2596337108751761E-2</v>
      </c>
      <c r="N316" s="59">
        <f>IFERROR(INDEX(Sheet7!L:L, MATCH(B316,Sheet7!B:B, 0)), "Non trouvé")</f>
        <v>-1</v>
      </c>
      <c r="O316">
        <v>0.95</v>
      </c>
      <c r="P316">
        <v>0.75265786998535589</v>
      </c>
      <c r="Q316">
        <v>0.72006153287660413</v>
      </c>
      <c r="R316">
        <v>0.74077654055870024</v>
      </c>
      <c r="AD316" t="s">
        <v>16</v>
      </c>
      <c r="AE316" t="s">
        <v>41</v>
      </c>
      <c r="AF316">
        <v>19</v>
      </c>
      <c r="AG316" t="s">
        <v>92</v>
      </c>
      <c r="AH316" t="str">
        <f t="shared" si="11"/>
        <v>Nigeria|HCD Index - Penetration rate fin services</v>
      </c>
      <c r="AI316">
        <v>19</v>
      </c>
      <c r="AJ316" t="s">
        <v>93</v>
      </c>
      <c r="AM316">
        <v>0</v>
      </c>
      <c r="AP316" t="s">
        <v>148</v>
      </c>
      <c r="AR316">
        <v>0.53671864629311017</v>
      </c>
    </row>
    <row r="317" spans="1:44" x14ac:dyDescent="0.35">
      <c r="A317" t="s">
        <v>9</v>
      </c>
      <c r="B317" t="s">
        <v>83</v>
      </c>
      <c r="C317" t="str">
        <f t="shared" si="10"/>
        <v>Cote d'Ivoire|HCD Index - Mean years of schooling</v>
      </c>
      <c r="E317" s="59" t="str">
        <f>IFERROR(INDEX(Sheet7!D:D, MATCH(B317,Sheet7!B:B, 0)), "Non trouvé")</f>
        <v># years</v>
      </c>
      <c r="F317" t="str">
        <f>IFERROR(INDEX(Sheet7!D:D, MATCH(C317,Sheet7!C:C, 0)), "Non trouvé")</f>
        <v># years</v>
      </c>
      <c r="G317">
        <v>0.28999999999999998</v>
      </c>
      <c r="I317">
        <f>IFERROR(INDEX(AO:AO, MATCH(C317, AH:AH, 0)), "Non trouvé")</f>
        <v>0.20529665849170031</v>
      </c>
      <c r="J317">
        <f>IFERROR(INDEX(Sheet1!N:N, MATCH(C317, Sheet1!E:E, 0)), "Non trouvé")</f>
        <v>0.38602360277240572</v>
      </c>
      <c r="K317">
        <f>IFERROR(INDEX(Sheet1!O:O, MATCH(C317, Sheet1!E:E, 0)), "Non trouvé")</f>
        <v>0.6876208823050366</v>
      </c>
      <c r="L317">
        <f t="shared" si="12"/>
        <v>-8.4703341508299668E-2</v>
      </c>
      <c r="M317">
        <f t="shared" si="13"/>
        <v>0.1807269442807054</v>
      </c>
      <c r="N317" s="59">
        <f>IFERROR(INDEX(Sheet7!L:L, MATCH(B317,Sheet7!B:B, 0)), "Non trouvé")</f>
        <v>1</v>
      </c>
      <c r="O317">
        <v>0.28999999999999998</v>
      </c>
      <c r="P317">
        <v>0.20529665849170031</v>
      </c>
      <c r="Q317">
        <v>0.38602360277240572</v>
      </c>
      <c r="R317">
        <v>0.6876208823050366</v>
      </c>
      <c r="AD317" t="s">
        <v>17</v>
      </c>
      <c r="AE317" t="s">
        <v>41</v>
      </c>
      <c r="AF317">
        <v>19</v>
      </c>
      <c r="AG317" t="s">
        <v>92</v>
      </c>
      <c r="AH317" t="str">
        <f t="shared" si="11"/>
        <v>Senegal|HCD Index - Penetration rate fin services</v>
      </c>
      <c r="AI317">
        <v>19</v>
      </c>
      <c r="AJ317" t="s">
        <v>93</v>
      </c>
      <c r="AK317">
        <v>0.17096408666217469</v>
      </c>
      <c r="AL317">
        <v>0.44</v>
      </c>
      <c r="AM317">
        <v>0.15800323664562371</v>
      </c>
      <c r="AO317">
        <v>0.59800323664562371</v>
      </c>
      <c r="AP317">
        <v>5</v>
      </c>
      <c r="AQ317">
        <v>0.28844495945875848</v>
      </c>
      <c r="AR317">
        <v>0.65735156495922753</v>
      </c>
    </row>
    <row r="318" spans="1:44" x14ac:dyDescent="0.35">
      <c r="A318" t="s">
        <v>9</v>
      </c>
      <c r="B318" t="s">
        <v>84</v>
      </c>
      <c r="C318" t="str">
        <f t="shared" si="10"/>
        <v>Cote d'Ivoire|HCD Index - Harmonized test scores</v>
      </c>
      <c r="E318" s="59" t="str">
        <f>IFERROR(INDEX(Sheet7!D:D, MATCH(B318,Sheet7!B:B, 0)), "Non trouvé")</f>
        <v>score out of 625</v>
      </c>
      <c r="F318" t="str">
        <f>IFERROR(INDEX(Sheet7!D:D, MATCH(C318,Sheet7!C:C, 0)), "Non trouvé")</f>
        <v>score out of 625</v>
      </c>
      <c r="G318">
        <v>0.35</v>
      </c>
      <c r="I318">
        <f>IFERROR(INDEX(AO:AO, MATCH(C318, AH:AH, 0)), "Non trouvé")</f>
        <v>0.34773463363977691</v>
      </c>
      <c r="J318">
        <f>IFERROR(INDEX(Sheet1!N:N, MATCH(C318, Sheet1!E:E, 0)), "Non trouvé")</f>
        <v>0.43452165250779451</v>
      </c>
      <c r="K318">
        <f>IFERROR(INDEX(Sheet1!O:O, MATCH(C318, Sheet1!E:E, 0)), "Non trouvé")</f>
        <v>0.75819788044653746</v>
      </c>
      <c r="L318">
        <f t="shared" si="12"/>
        <v>-2.2653663602230645E-3</v>
      </c>
      <c r="M318">
        <f t="shared" si="13"/>
        <v>8.6787018868017596E-2</v>
      </c>
      <c r="N318" s="59">
        <f>IFERROR(INDEX(Sheet7!L:L, MATCH(B318,Sheet7!B:B, 0)), "Non trouvé")</f>
        <v>1</v>
      </c>
      <c r="O318">
        <v>0.35</v>
      </c>
      <c r="P318">
        <v>0.34773463363977691</v>
      </c>
      <c r="Q318">
        <v>0.43452165250779451</v>
      </c>
      <c r="R318">
        <v>0.75819788044653746</v>
      </c>
      <c r="AD318" t="s">
        <v>18</v>
      </c>
      <c r="AE318" t="s">
        <v>41</v>
      </c>
      <c r="AF318">
        <v>19</v>
      </c>
      <c r="AG318" t="s">
        <v>92</v>
      </c>
      <c r="AH318" t="str">
        <f t="shared" si="11"/>
        <v>Sierra Leone|HCD Index - Penetration rate fin services</v>
      </c>
      <c r="AI318">
        <v>19</v>
      </c>
      <c r="AJ318" t="s">
        <v>93</v>
      </c>
      <c r="AM318">
        <v>0</v>
      </c>
      <c r="AP318" t="s">
        <v>148</v>
      </c>
      <c r="AR318">
        <v>0.53671864629311017</v>
      </c>
    </row>
    <row r="319" spans="1:44" x14ac:dyDescent="0.35">
      <c r="A319" t="s">
        <v>9</v>
      </c>
      <c r="B319" t="s">
        <v>86</v>
      </c>
      <c r="C319" t="str">
        <f t="shared" si="10"/>
        <v>Cote d'Ivoire|HCD Index - Youth NEET</v>
      </c>
      <c r="E319" s="59" t="str">
        <f>IFERROR(INDEX(Sheet7!D:D, MATCH(B319,Sheet7!B:B, 0)), "Non trouvé")</f>
        <v>% of youth not employed, in education or in training</v>
      </c>
      <c r="F319" t="str">
        <f>IFERROR(INDEX(Sheet7!D:D, MATCH(C319,Sheet7!C:C, 0)), "Non trouvé")</f>
        <v>% of youth not employed, in education or in training</v>
      </c>
      <c r="G319">
        <v>0</v>
      </c>
      <c r="I319">
        <f>IFERROR(INDEX(AO:AO, MATCH(C319, AH:AH, 0)), "Non trouvé")</f>
        <v>4.4057174141311712E-3</v>
      </c>
      <c r="J319">
        <f>IFERROR(INDEX(Sheet1!N:N, MATCH(C319, Sheet1!E:E, 0)), "Non trouvé")</f>
        <v>0.13582113094996351</v>
      </c>
      <c r="K319">
        <f>IFERROR(INDEX(Sheet1!O:O, MATCH(C319, Sheet1!E:E, 0)), "Non trouvé")</f>
        <v>0.48685046654870578</v>
      </c>
      <c r="L319">
        <f t="shared" si="12"/>
        <v>4.4057174141311712E-3</v>
      </c>
      <c r="M319">
        <f t="shared" si="13"/>
        <v>0.13141541353583233</v>
      </c>
      <c r="N319" s="59">
        <f>IFERROR(INDEX(Sheet7!L:L, MATCH(B319,Sheet7!B:B, 0)), "Non trouvé")</f>
        <v>-1</v>
      </c>
      <c r="O319">
        <v>0</v>
      </c>
      <c r="P319">
        <v>4.4057174141311712E-3</v>
      </c>
      <c r="Q319">
        <v>0.13582113094996351</v>
      </c>
      <c r="R319">
        <v>0.48685046654870578</v>
      </c>
      <c r="AD319" t="s">
        <v>19</v>
      </c>
      <c r="AE319" t="s">
        <v>41</v>
      </c>
      <c r="AF319">
        <v>19</v>
      </c>
      <c r="AG319" t="s">
        <v>92</v>
      </c>
      <c r="AH319" t="str">
        <f t="shared" si="11"/>
        <v>Gambia, The|HCD Index - Penetration rate fin services</v>
      </c>
      <c r="AI319">
        <v>19</v>
      </c>
      <c r="AJ319" t="s">
        <v>93</v>
      </c>
      <c r="AM319">
        <v>0</v>
      </c>
      <c r="AP319" t="s">
        <v>148</v>
      </c>
      <c r="AR319">
        <v>0.53671864629311017</v>
      </c>
    </row>
    <row r="320" spans="1:44" x14ac:dyDescent="0.35">
      <c r="A320" t="s">
        <v>9</v>
      </c>
      <c r="B320" t="s">
        <v>88</v>
      </c>
      <c r="C320" t="str">
        <f t="shared" si="10"/>
        <v>Cote d'Ivoire|HCD Index - Youth literacy rate</v>
      </c>
      <c r="E320" s="59" t="str">
        <f>IFERROR(INDEX(Sheet7!D:D, MATCH(B320,Sheet7!B:B, 0)), "Non trouvé")</f>
        <v>% in 15-24 years old population</v>
      </c>
      <c r="F320" t="str">
        <f>IFERROR(INDEX(Sheet7!D:D, MATCH(C320,Sheet7!C:C, 0)), "Non trouvé")</f>
        <v>% in 15-24 years old population</v>
      </c>
      <c r="G320">
        <v>0.47</v>
      </c>
      <c r="I320">
        <f>IFERROR(INDEX(AO:AO, MATCH(C320, AH:AH, 0)), "Non trouvé")</f>
        <v>0.47211174712149723</v>
      </c>
      <c r="J320">
        <f>IFERROR(INDEX(Sheet1!N:N, MATCH(C320, Sheet1!E:E, 0)), "Non trouvé")</f>
        <v>0</v>
      </c>
      <c r="K320">
        <f>IFERROR(INDEX(Sheet1!O:O, MATCH(C320, Sheet1!E:E, 0)), "Non trouvé")</f>
        <v>0.51321794436006074</v>
      </c>
      <c r="L320">
        <f t="shared" si="12"/>
        <v>2.1117471214972539E-3</v>
      </c>
      <c r="M320">
        <f t="shared" si="13"/>
        <v>-0.47211174712149723</v>
      </c>
      <c r="N320" s="59">
        <f>IFERROR(INDEX(Sheet7!L:L, MATCH(B320,Sheet7!B:B, 0)), "Non trouvé")</f>
        <v>1</v>
      </c>
      <c r="O320">
        <v>0.47</v>
      </c>
      <c r="P320">
        <v>0.47211174712149723</v>
      </c>
      <c r="Q320">
        <v>0</v>
      </c>
      <c r="R320">
        <v>0.51321794436006074</v>
      </c>
      <c r="AD320" t="s">
        <v>20</v>
      </c>
      <c r="AE320" t="s">
        <v>41</v>
      </c>
      <c r="AF320">
        <v>19</v>
      </c>
      <c r="AG320" t="s">
        <v>92</v>
      </c>
      <c r="AH320" t="str">
        <f t="shared" si="11"/>
        <v>Togo|HCD Index - Penetration rate fin services</v>
      </c>
      <c r="AI320">
        <v>19</v>
      </c>
      <c r="AJ320" t="s">
        <v>93</v>
      </c>
      <c r="AK320">
        <v>0.12752975621475909</v>
      </c>
      <c r="AL320">
        <v>0.14000000000000001</v>
      </c>
      <c r="AM320">
        <v>0.14552603918220181</v>
      </c>
      <c r="AO320">
        <v>0.28552603918220182</v>
      </c>
      <c r="AP320">
        <v>7</v>
      </c>
      <c r="AQ320">
        <v>0.21640569567440371</v>
      </c>
      <c r="AR320">
        <v>0.49548875282441912</v>
      </c>
    </row>
    <row r="321" spans="1:44" x14ac:dyDescent="0.35">
      <c r="A321" t="s">
        <v>9</v>
      </c>
      <c r="B321" t="s">
        <v>90</v>
      </c>
      <c r="C321" t="str">
        <f t="shared" si="10"/>
        <v>Cote d'Ivoire|HCD Index - Number of citations</v>
      </c>
      <c r="E321" s="59" t="str">
        <f>IFERROR(INDEX(Sheet7!D:D, MATCH(B321,Sheet7!B:B, 0)), "Non trouvé")</f>
        <v># citations in thousands</v>
      </c>
      <c r="F321" t="str">
        <f>IFERROR(INDEX(Sheet7!D:D, MATCH(C321,Sheet7!C:C, 0)), "Non trouvé")</f>
        <v># citations in thousands</v>
      </c>
      <c r="G321">
        <v>0</v>
      </c>
      <c r="I321">
        <f>IFERROR(INDEX(AO:AO, MATCH(C321, AH:AH, 0)), "Non trouvé")</f>
        <v>3.852117761021429E-3</v>
      </c>
      <c r="J321">
        <f>IFERROR(INDEX(Sheet1!N:N, MATCH(C321, Sheet1!E:E, 0)), "Non trouvé")</f>
        <v>3.5081575828096817E-2</v>
      </c>
      <c r="K321">
        <f>IFERROR(INDEX(Sheet1!O:O, MATCH(C321, Sheet1!E:E, 0)), "Non trouvé")</f>
        <v>6.3733258613531935E-2</v>
      </c>
      <c r="L321">
        <f t="shared" si="12"/>
        <v>3.852117761021429E-3</v>
      </c>
      <c r="M321">
        <f t="shared" si="13"/>
        <v>3.1229458067075389E-2</v>
      </c>
      <c r="N321" s="59">
        <f>IFERROR(INDEX(Sheet7!L:L, MATCH(B321,Sheet7!B:B, 0)), "Non trouvé")</f>
        <v>1</v>
      </c>
      <c r="O321">
        <v>0</v>
      </c>
      <c r="P321">
        <v>3.852117761021429E-3</v>
      </c>
      <c r="Q321">
        <v>3.5081575828096817E-2</v>
      </c>
      <c r="R321">
        <v>6.3733258613531935E-2</v>
      </c>
      <c r="AD321" t="s">
        <v>21</v>
      </c>
      <c r="AE321" t="s">
        <v>41</v>
      </c>
      <c r="AF321">
        <v>19</v>
      </c>
      <c r="AG321" t="s">
        <v>92</v>
      </c>
      <c r="AH321" t="str">
        <f t="shared" si="11"/>
        <v>ECOWAS|HCD Index - Penetration rate fin services</v>
      </c>
      <c r="AI321">
        <v>19</v>
      </c>
      <c r="AJ321" t="s">
        <v>93</v>
      </c>
      <c r="AK321">
        <v>0.13859340198744841</v>
      </c>
      <c r="AL321">
        <v>0.31</v>
      </c>
      <c r="AM321">
        <v>0.30065791924510271</v>
      </c>
      <c r="AO321">
        <v>0.61065791924510271</v>
      </c>
      <c r="AQ321">
        <v>0.2347556250511289</v>
      </c>
      <c r="AR321">
        <v>0.53671864629311017</v>
      </c>
    </row>
    <row r="322" spans="1:44" x14ac:dyDescent="0.35">
      <c r="A322" t="s">
        <v>9</v>
      </c>
      <c r="B322" t="s">
        <v>62</v>
      </c>
      <c r="C322" t="str">
        <f t="shared" si="10"/>
        <v>Cote d'Ivoire|HCD Index - Entrepreneurship, financial inclusion and digital economy</v>
      </c>
      <c r="E322" s="59" t="str">
        <f>IFERROR(INDEX(Sheet7!D:D, MATCH(B322,Sheet7!B:B, 0)), "Non trouvé")</f>
        <v>Scale 0-1</v>
      </c>
      <c r="F322" t="str">
        <f>IFERROR(INDEX(Sheet7!D:D, MATCH(C322,Sheet7!C:C, 0)), "Non trouvé")</f>
        <v>Scale 0-1</v>
      </c>
      <c r="G322">
        <v>0.19</v>
      </c>
      <c r="I322">
        <f>IFERROR(INDEX(AO:AO, MATCH(C322, AH:AH, 0)), "Non trouvé")</f>
        <v>0.26970563727065111</v>
      </c>
      <c r="J322">
        <f>IFERROR(INDEX(Sheet1!N:N, MATCH(C322, Sheet1!E:E, 0)), "Non trouvé")</f>
        <v>0.17927708165442049</v>
      </c>
      <c r="K322">
        <f>IFERROR(INDEX(Sheet1!O:O, MATCH(C322, Sheet1!E:E, 0)), "Non trouvé")</f>
        <v>0.36359137710977762</v>
      </c>
      <c r="L322">
        <f t="shared" si="12"/>
        <v>7.9705637270651108E-2</v>
      </c>
      <c r="M322">
        <f t="shared" si="13"/>
        <v>-9.0428555616230616E-2</v>
      </c>
      <c r="N322" s="59">
        <f>IFERROR(INDEX(Sheet7!L:L, MATCH(B322,Sheet7!B:B, 0)), "Non trouvé")</f>
        <v>1</v>
      </c>
      <c r="O322">
        <v>0.19</v>
      </c>
      <c r="P322">
        <v>0.26970563727065111</v>
      </c>
      <c r="Q322">
        <v>0.17927708165442049</v>
      </c>
      <c r="R322">
        <v>0.36359137710977762</v>
      </c>
      <c r="AD322" t="s">
        <v>6</v>
      </c>
      <c r="AE322" t="s">
        <v>42</v>
      </c>
      <c r="AF322">
        <v>20</v>
      </c>
      <c r="AG322" t="s">
        <v>94</v>
      </c>
      <c r="AH322" t="str">
        <f t="shared" si="11"/>
        <v>Benin|HCD Index - Individuals using Internet</v>
      </c>
      <c r="AI322">
        <v>20</v>
      </c>
      <c r="AJ322" t="s">
        <v>95</v>
      </c>
      <c r="AK322">
        <v>1.9665550372188149E-2</v>
      </c>
      <c r="AL322">
        <v>0.12</v>
      </c>
      <c r="AM322">
        <v>3.1796978344532018E-2</v>
      </c>
      <c r="AO322">
        <v>0.15179697834453201</v>
      </c>
      <c r="AP322">
        <v>10</v>
      </c>
      <c r="AQ322">
        <v>5.2816420626575052E-2</v>
      </c>
      <c r="AR322">
        <v>0.1825089569181694</v>
      </c>
    </row>
    <row r="323" spans="1:44" x14ac:dyDescent="0.35">
      <c r="A323" t="s">
        <v>9</v>
      </c>
      <c r="B323" t="s">
        <v>92</v>
      </c>
      <c r="C323" t="str">
        <f t="shared" ref="C323:C386" si="14">A323 &amp; "|" &amp; B323</f>
        <v>Cote d'Ivoire|HCD Index - Penetration rate fin services</v>
      </c>
      <c r="E323" s="59" t="str">
        <f>IFERROR(INDEX(Sheet7!D:D, MATCH(B323,Sheet7!B:B, 0)), "Non trouvé")</f>
        <v>Number of financial services outlets/ 10,000 adults</v>
      </c>
      <c r="F323" t="str">
        <f>IFERROR(INDEX(Sheet7!D:D, MATCH(C323,Sheet7!C:C, 0)), "Non trouvé")</f>
        <v>Number of financial services outlets/ 10,000 adults</v>
      </c>
      <c r="G323">
        <v>0.44</v>
      </c>
      <c r="I323">
        <f>IFERROR(INDEX(AO:AO, MATCH(C323, AH:AH, 0)), "Non trouvé")</f>
        <v>0.8089253449334336</v>
      </c>
      <c r="J323">
        <f>IFERROR(INDEX(Sheet1!N:N, MATCH(C323, Sheet1!E:E, 0)), "Non trouvé")</f>
        <v>0.22217142811757601</v>
      </c>
      <c r="K323">
        <f>IFERROR(INDEX(Sheet1!O:O, MATCH(C323, Sheet1!E:E, 0)), "Non trouvé")</f>
        <v>0.50844360019851798</v>
      </c>
      <c r="L323">
        <f t="shared" si="12"/>
        <v>0.3689253449334336</v>
      </c>
      <c r="M323">
        <f t="shared" si="13"/>
        <v>-0.58675391681585753</v>
      </c>
      <c r="N323" s="59">
        <f>IFERROR(INDEX(Sheet7!L:L, MATCH(B323,Sheet7!B:B, 0)), "Non trouvé")</f>
        <v>1</v>
      </c>
      <c r="O323">
        <v>0.44</v>
      </c>
      <c r="P323">
        <v>0.8089253449334336</v>
      </c>
      <c r="Q323">
        <v>0.22217142811757601</v>
      </c>
      <c r="R323">
        <v>0.50844360019851798</v>
      </c>
      <c r="AD323" t="s">
        <v>7</v>
      </c>
      <c r="AE323" t="s">
        <v>42</v>
      </c>
      <c r="AF323">
        <v>20</v>
      </c>
      <c r="AG323" t="s">
        <v>94</v>
      </c>
      <c r="AH323" t="str">
        <f t="shared" ref="AH323:AH353" si="15">AD323 &amp; "|" &amp; AG323</f>
        <v>Burkina Faso|HCD Index - Individuals using Internet</v>
      </c>
      <c r="AI323">
        <v>20</v>
      </c>
      <c r="AJ323" t="s">
        <v>95</v>
      </c>
      <c r="AK323">
        <v>1.1353520079599539E-2</v>
      </c>
      <c r="AL323">
        <v>0.05</v>
      </c>
      <c r="AM323">
        <v>2.2605685501021502E-2</v>
      </c>
      <c r="AO323">
        <v>7.2605685501021505E-2</v>
      </c>
      <c r="AP323">
        <v>14</v>
      </c>
      <c r="AQ323">
        <v>4.1264079707617793E-2</v>
      </c>
      <c r="AR323">
        <v>0.15827990192559771</v>
      </c>
    </row>
    <row r="324" spans="1:44" x14ac:dyDescent="0.35">
      <c r="A324" t="s">
        <v>9</v>
      </c>
      <c r="B324" t="s">
        <v>94</v>
      </c>
      <c r="C324" t="str">
        <f t="shared" si="14"/>
        <v>Cote d'Ivoire|HCD Index - Individuals using Internet</v>
      </c>
      <c r="E324" s="59" t="str">
        <f>IFERROR(INDEX(Sheet7!D:D, MATCH(B324,Sheet7!B:B, 0)), "Non trouvé")</f>
        <v>% of the population</v>
      </c>
      <c r="F324" t="str">
        <f>IFERROR(INDEX(Sheet7!D:D, MATCH(C324,Sheet7!C:C, 0)), "Non trouvé")</f>
        <v>% of the population</v>
      </c>
      <c r="G324">
        <v>0.17</v>
      </c>
      <c r="I324">
        <f>IFERROR(INDEX(AO:AO, MATCH(C324, AH:AH, 0)), "Non trouvé")</f>
        <v>0.22507201252734599</v>
      </c>
      <c r="J324">
        <f>IFERROR(INDEX(Sheet1!N:N, MATCH(C324, Sheet1!E:E, 0)), "Non trouvé")</f>
        <v>0.32420686470132171</v>
      </c>
      <c r="K324">
        <f>IFERROR(INDEX(Sheet1!O:O, MATCH(C324, Sheet1!E:E, 0)), "Non trouvé")</f>
        <v>0.75170389672081406</v>
      </c>
      <c r="L324">
        <f t="shared" si="12"/>
        <v>5.5072012527345976E-2</v>
      </c>
      <c r="M324">
        <f t="shared" si="13"/>
        <v>9.9134852173975718E-2</v>
      </c>
      <c r="N324" s="59">
        <f>IFERROR(INDEX(Sheet7!L:L, MATCH(B324,Sheet7!B:B, 0)), "Non trouvé")</f>
        <v>1</v>
      </c>
      <c r="O324">
        <v>0.17</v>
      </c>
      <c r="P324">
        <v>0.22507201252734599</v>
      </c>
      <c r="Q324">
        <v>0.32420686470132171</v>
      </c>
      <c r="R324">
        <v>0.75170389672081406</v>
      </c>
      <c r="AD324" t="s">
        <v>8</v>
      </c>
      <c r="AE324" t="s">
        <v>42</v>
      </c>
      <c r="AF324">
        <v>20</v>
      </c>
      <c r="AG324" t="s">
        <v>94</v>
      </c>
      <c r="AH324" t="str">
        <f t="shared" si="15"/>
        <v>Cabo Verde|HCD Index - Individuals using Internet</v>
      </c>
      <c r="AI324">
        <v>20</v>
      </c>
      <c r="AJ324" t="s">
        <v>95</v>
      </c>
      <c r="AK324">
        <v>0.3001143881869226</v>
      </c>
      <c r="AL324">
        <v>0.33</v>
      </c>
      <c r="AM324">
        <v>5.0677847487316907E-2</v>
      </c>
      <c r="AO324">
        <v>0.38067784748731692</v>
      </c>
      <c r="AP324">
        <v>1</v>
      </c>
      <c r="AQ324">
        <v>0.44259370375918761</v>
      </c>
      <c r="AR324">
        <v>1</v>
      </c>
    </row>
    <row r="325" spans="1:44" x14ac:dyDescent="0.35">
      <c r="A325" t="s">
        <v>9</v>
      </c>
      <c r="B325" t="s">
        <v>96</v>
      </c>
      <c r="C325" t="str">
        <f t="shared" si="14"/>
        <v>Cote d'Ivoire|HCD Index - New business density</v>
      </c>
      <c r="E325" s="59" t="str">
        <f>IFERROR(INDEX(Sheet7!D:D, MATCH(B325,Sheet7!B:B, 0)), "Non trouvé")</f>
        <v>New registrations per 1,000 people ages 15-64</v>
      </c>
      <c r="F325" t="str">
        <f>IFERROR(INDEX(Sheet7!D:D, MATCH(C325,Sheet7!C:C, 0)), "Non trouvé")</f>
        <v>New registrations per 1,000 people ages 15-64</v>
      </c>
      <c r="G325">
        <v>0.02</v>
      </c>
      <c r="I325">
        <f>IFERROR(INDEX(AO:AO, MATCH(C325, AH:AH, 0)), "Non trouvé")</f>
        <v>1.8691353790474121E-2</v>
      </c>
      <c r="J325">
        <f>IFERROR(INDEX(Sheet1!N:N, MATCH(C325, Sheet1!E:E, 0)), "Non trouvé")</f>
        <v>2.0691735386867308E-2</v>
      </c>
      <c r="K325">
        <f>IFERROR(INDEX(Sheet1!O:O, MATCH(C325, Sheet1!E:E, 0)), "Non trouvé")</f>
        <v>4.5133958726321921E-2</v>
      </c>
      <c r="L325">
        <f t="shared" si="12"/>
        <v>-1.3086462095258794E-3</v>
      </c>
      <c r="M325">
        <f t="shared" si="13"/>
        <v>2.0003815963931873E-3</v>
      </c>
      <c r="N325" s="59">
        <f>IFERROR(INDEX(Sheet7!L:L, MATCH(B325,Sheet7!B:B, 0)), "Non trouvé")</f>
        <v>1</v>
      </c>
      <c r="O325">
        <v>0.02</v>
      </c>
      <c r="P325">
        <v>1.8691353790474121E-2</v>
      </c>
      <c r="Q325">
        <v>2.0691735386867308E-2</v>
      </c>
      <c r="R325">
        <v>4.5133958726321921E-2</v>
      </c>
      <c r="AD325" t="s">
        <v>9</v>
      </c>
      <c r="AE325" t="s">
        <v>42</v>
      </c>
      <c r="AF325">
        <v>20</v>
      </c>
      <c r="AG325" t="s">
        <v>94</v>
      </c>
      <c r="AH325" t="str">
        <f t="shared" si="15"/>
        <v>Cote d'Ivoire|HCD Index - Individuals using Internet</v>
      </c>
      <c r="AI325">
        <v>20</v>
      </c>
      <c r="AJ325" t="s">
        <v>95</v>
      </c>
      <c r="AK325">
        <v>0.21493381747869461</v>
      </c>
      <c r="AL325">
        <v>0.17</v>
      </c>
      <c r="AM325">
        <v>5.5072012527345976E-2</v>
      </c>
      <c r="AO325">
        <v>0.22507201252734599</v>
      </c>
      <c r="AP325">
        <v>5</v>
      </c>
      <c r="AQ325">
        <v>0.32420686470132171</v>
      </c>
      <c r="AR325">
        <v>0.75170389672081406</v>
      </c>
    </row>
    <row r="326" spans="1:44" x14ac:dyDescent="0.35">
      <c r="A326" t="s">
        <v>21</v>
      </c>
      <c r="B326" t="s">
        <v>58</v>
      </c>
      <c r="C326" t="str">
        <f t="shared" si="14"/>
        <v>ECOWAS|HCD Index - Integrated index</v>
      </c>
      <c r="E326" s="59" t="str">
        <f>IFERROR(INDEX(Sheet7!D:D, MATCH(B326,Sheet7!B:B, 0)), "Non trouvé")</f>
        <v>Scale 0-1</v>
      </c>
      <c r="F326" t="str">
        <f>IFERROR(INDEX(Sheet7!D:D, MATCH(C326,Sheet7!C:C, 0)), "Non trouvé")</f>
        <v>Scale 0-1</v>
      </c>
      <c r="G326">
        <v>0.24</v>
      </c>
      <c r="I326">
        <f>IFERROR(INDEX(AO:AO, MATCH(C326, AH:AH, 0)), "Non trouvé")</f>
        <v>0.26882859088186101</v>
      </c>
      <c r="J326">
        <f>IFERROR(INDEX(Sheet1!N:N, MATCH(C326, Sheet1!E:E, 0)), "Non trouvé")</f>
        <v>0.28250075942858111</v>
      </c>
      <c r="K326">
        <f>IFERROR(INDEX(Sheet1!O:O, MATCH(C326, Sheet1!E:E, 0)), "Non trouvé")</f>
        <v>0.44527880346607668</v>
      </c>
      <c r="L326">
        <f t="shared" si="12"/>
        <v>2.8828590881861016E-2</v>
      </c>
      <c r="M326">
        <f t="shared" si="13"/>
        <v>1.3672168546720098E-2</v>
      </c>
      <c r="N326" s="59">
        <f>IFERROR(INDEX(Sheet7!L:L, MATCH(B326,Sheet7!B:B, 0)), "Non trouvé")</f>
        <v>1</v>
      </c>
      <c r="O326">
        <v>0.24</v>
      </c>
      <c r="P326">
        <v>0.26882859088186101</v>
      </c>
      <c r="Q326">
        <v>0.28250075942858111</v>
      </c>
      <c r="R326">
        <v>0.44527880346607668</v>
      </c>
      <c r="AD326" t="s">
        <v>10</v>
      </c>
      <c r="AE326" t="s">
        <v>42</v>
      </c>
      <c r="AF326">
        <v>20</v>
      </c>
      <c r="AG326" t="s">
        <v>94</v>
      </c>
      <c r="AH326" t="str">
        <f t="shared" si="15"/>
        <v>Ghana|HCD Index - Individuals using Internet</v>
      </c>
      <c r="AI326">
        <v>20</v>
      </c>
      <c r="AJ326" t="s">
        <v>95</v>
      </c>
      <c r="AK326">
        <v>0.17685341290685089</v>
      </c>
      <c r="AL326">
        <v>0.27</v>
      </c>
      <c r="AM326">
        <v>0.10068898349766087</v>
      </c>
      <c r="AO326">
        <v>0.37068898349766088</v>
      </c>
      <c r="AP326">
        <v>2</v>
      </c>
      <c r="AQ326">
        <v>0.27128143006497202</v>
      </c>
      <c r="AR326">
        <v>0.64070186905336668</v>
      </c>
    </row>
    <row r="327" spans="1:44" x14ac:dyDescent="0.35">
      <c r="A327" t="s">
        <v>21</v>
      </c>
      <c r="B327" t="s">
        <v>60</v>
      </c>
      <c r="C327" t="str">
        <f t="shared" si="14"/>
        <v>ECOWAS|HCD Index - Health and nutrition</v>
      </c>
      <c r="E327" s="59" t="str">
        <f>IFERROR(INDEX(Sheet7!D:D, MATCH(B327,Sheet7!B:B, 0)), "Non trouvé")</f>
        <v>Scale 0-1</v>
      </c>
      <c r="F327" t="str">
        <f>IFERROR(INDEX(Sheet7!D:D, MATCH(C327,Sheet7!C:C, 0)), "Non trouvé")</f>
        <v>Scale 0-1</v>
      </c>
      <c r="G327">
        <v>0.34</v>
      </c>
      <c r="I327">
        <f>IFERROR(INDEX(AO:AO, MATCH(C327, AH:AH, 0)), "Non trouvé")</f>
        <v>0.37351648784128011</v>
      </c>
      <c r="J327">
        <f>IFERROR(INDEX(Sheet1!N:N, MATCH(C327, Sheet1!E:E, 0)), "Non trouvé")</f>
        <v>0.41831093657684609</v>
      </c>
      <c r="K327">
        <f>IFERROR(INDEX(Sheet1!O:O, MATCH(C327, Sheet1!E:E, 0)), "Non trouvé")</f>
        <v>0.61069972572688835</v>
      </c>
      <c r="L327">
        <f t="shared" si="12"/>
        <v>3.3516487841280085E-2</v>
      </c>
      <c r="M327">
        <f t="shared" si="13"/>
        <v>4.4794448735565984E-2</v>
      </c>
      <c r="N327" s="59">
        <f>IFERROR(INDEX(Sheet7!L:L, MATCH(B327,Sheet7!B:B, 0)), "Non trouvé")</f>
        <v>1</v>
      </c>
      <c r="O327">
        <v>0.34</v>
      </c>
      <c r="P327">
        <v>0.37351648784128011</v>
      </c>
      <c r="Q327">
        <v>0.41831093657684609</v>
      </c>
      <c r="R327">
        <v>0.61069972572688835</v>
      </c>
      <c r="AD327" t="s">
        <v>11</v>
      </c>
      <c r="AE327" t="s">
        <v>42</v>
      </c>
      <c r="AF327">
        <v>20</v>
      </c>
      <c r="AG327" t="s">
        <v>94</v>
      </c>
      <c r="AH327" t="str">
        <f t="shared" si="15"/>
        <v>Guinea|HCD Index - Individuals using Internet</v>
      </c>
      <c r="AI327">
        <v>20</v>
      </c>
      <c r="AJ327" t="s">
        <v>95</v>
      </c>
      <c r="AK327">
        <v>7.5173312067657021E-3</v>
      </c>
      <c r="AL327">
        <v>0.08</v>
      </c>
      <c r="AM327">
        <v>7.6367271730233208E-2</v>
      </c>
      <c r="AO327">
        <v>0.15636727173023321</v>
      </c>
      <c r="AP327">
        <v>8</v>
      </c>
      <c r="AQ327">
        <v>3.5932414623576658E-2</v>
      </c>
      <c r="AR327">
        <v>0.1470976482655432</v>
      </c>
    </row>
    <row r="328" spans="1:44" x14ac:dyDescent="0.35">
      <c r="A328" t="s">
        <v>21</v>
      </c>
      <c r="B328" t="s">
        <v>63</v>
      </c>
      <c r="C328" t="str">
        <f t="shared" si="14"/>
        <v>ECOWAS|HCD Index - Fertility rate</v>
      </c>
      <c r="E328" s="59" t="str">
        <f>IFERROR(INDEX(Sheet7!D:D, MATCH(B328,Sheet7!B:B, 0)), "Non trouvé")</f>
        <v>births per woman</v>
      </c>
      <c r="F328" t="str">
        <f>IFERROR(INDEX(Sheet7!D:D, MATCH(C328,Sheet7!C:C, 0)), "Non trouvé")</f>
        <v>births per woman</v>
      </c>
      <c r="G328">
        <v>0.44</v>
      </c>
      <c r="I328">
        <f>IFERROR(INDEX(AO:AO, MATCH(C328, AH:AH, 0)), "Non trouvé")</f>
        <v>0.46818200851016162</v>
      </c>
      <c r="J328">
        <f>IFERROR(INDEX(Sheet1!N:N, MATCH(C328, Sheet1!E:E, 0)), "Non trouvé")</f>
        <v>0.49968492970903622</v>
      </c>
      <c r="K328">
        <f>IFERROR(INDEX(Sheet1!O:O, MATCH(C328, Sheet1!E:E, 0)), "Non trouvé")</f>
        <v>0.66760844058523572</v>
      </c>
      <c r="L328">
        <f t="shared" si="12"/>
        <v>2.8182008510161616E-2</v>
      </c>
      <c r="M328">
        <f t="shared" si="13"/>
        <v>3.1502921198874601E-2</v>
      </c>
      <c r="N328" s="59">
        <f>IFERROR(INDEX(Sheet7!L:L, MATCH(B328,Sheet7!B:B, 0)), "Non trouvé")</f>
        <v>-1</v>
      </c>
      <c r="O328">
        <v>0.44</v>
      </c>
      <c r="P328">
        <v>0.46818200851016162</v>
      </c>
      <c r="Q328">
        <v>0.49968492970903622</v>
      </c>
      <c r="R328">
        <v>0.66760844058523572</v>
      </c>
      <c r="AD328" t="s">
        <v>12</v>
      </c>
      <c r="AE328" t="s">
        <v>42</v>
      </c>
      <c r="AF328">
        <v>20</v>
      </c>
      <c r="AG328" t="s">
        <v>94</v>
      </c>
      <c r="AH328" t="str">
        <f t="shared" si="15"/>
        <v>Guinea-Bissau|HCD Index - Individuals using Internet</v>
      </c>
      <c r="AI328">
        <v>20</v>
      </c>
      <c r="AJ328" t="s">
        <v>95</v>
      </c>
      <c r="AK328">
        <v>4.971673681462388E-2</v>
      </c>
      <c r="AL328">
        <v>0.11</v>
      </c>
      <c r="AM328">
        <v>4.9403486511004388E-2</v>
      </c>
      <c r="AO328">
        <v>0.15940348651100439</v>
      </c>
      <c r="AP328">
        <v>6</v>
      </c>
      <c r="AQ328">
        <v>9.4582576256651243E-2</v>
      </c>
      <c r="AR328">
        <v>0.27010630958362097</v>
      </c>
    </row>
    <row r="329" spans="1:44" x14ac:dyDescent="0.35">
      <c r="A329" t="s">
        <v>21</v>
      </c>
      <c r="B329" t="s">
        <v>65</v>
      </c>
      <c r="C329" t="str">
        <f t="shared" si="14"/>
        <v>ECOWAS|HCD Index - Maternal mortality rate</v>
      </c>
      <c r="E329" s="59" t="str">
        <f>IFERROR(INDEX(Sheet7!D:D, MATCH(B329,Sheet7!B:B, 0)), "Non trouvé")</f>
        <v># of deaths/100,000 live births</v>
      </c>
      <c r="F329" t="str">
        <f>IFERROR(INDEX(Sheet7!D:D, MATCH(C329,Sheet7!C:C, 0)), "Non trouvé")</f>
        <v># of deaths/100,000 live births</v>
      </c>
      <c r="G329">
        <v>0.53</v>
      </c>
      <c r="I329">
        <f>IFERROR(INDEX(AO:AO, MATCH(C329, AH:AH, 0)), "Non trouvé")</f>
        <v>0.59546192321300784</v>
      </c>
      <c r="J329">
        <f>IFERROR(INDEX(Sheet1!N:N, MATCH(C329, Sheet1!E:E, 0)), "Non trouvé")</f>
        <v>0.63138653970356096</v>
      </c>
      <c r="K329">
        <f>IFERROR(INDEX(Sheet1!O:O, MATCH(C329, Sheet1!E:E, 0)), "Non trouvé")</f>
        <v>0.83682165963623634</v>
      </c>
      <c r="L329">
        <f t="shared" si="12"/>
        <v>6.5461923213007811E-2</v>
      </c>
      <c r="M329">
        <f t="shared" si="13"/>
        <v>3.5924616490553118E-2</v>
      </c>
      <c r="N329" s="59">
        <f>IFERROR(INDEX(Sheet7!L:L, MATCH(B329,Sheet7!B:B, 0)), "Non trouvé")</f>
        <v>-1</v>
      </c>
      <c r="O329">
        <v>0.53</v>
      </c>
      <c r="P329">
        <v>0.59546192321300784</v>
      </c>
      <c r="Q329">
        <v>0.63138653970356096</v>
      </c>
      <c r="R329">
        <v>0.83682165963623634</v>
      </c>
      <c r="AD329" t="s">
        <v>13</v>
      </c>
      <c r="AE329" t="s">
        <v>42</v>
      </c>
      <c r="AF329">
        <v>20</v>
      </c>
      <c r="AG329" t="s">
        <v>94</v>
      </c>
      <c r="AH329" t="str">
        <f t="shared" si="15"/>
        <v>Liberia|HCD Index - Individuals using Internet</v>
      </c>
      <c r="AI329">
        <v>20</v>
      </c>
      <c r="AJ329" t="s">
        <v>95</v>
      </c>
      <c r="AK329">
        <v>3.8847158739700322E-2</v>
      </c>
      <c r="AL329">
        <v>0.08</v>
      </c>
      <c r="AM329">
        <v>6.9673114962666802E-2</v>
      </c>
      <c r="AO329">
        <v>0.1496731149626668</v>
      </c>
      <c r="AP329">
        <v>11</v>
      </c>
      <c r="AQ329">
        <v>7.947566890109177E-2</v>
      </c>
      <c r="AR329">
        <v>0.23842216074718109</v>
      </c>
    </row>
    <row r="330" spans="1:44" x14ac:dyDescent="0.35">
      <c r="A330" t="s">
        <v>21</v>
      </c>
      <c r="B330" t="s">
        <v>67</v>
      </c>
      <c r="C330" t="str">
        <f t="shared" si="14"/>
        <v>ECOWAS|HCD Index - Under-5 mortality rate</v>
      </c>
      <c r="E330" s="59" t="str">
        <f>IFERROR(INDEX(Sheet7!D:D, MATCH(B330,Sheet7!B:B, 0)), "Non trouvé")</f>
        <v># of deaths/1000 live births</v>
      </c>
      <c r="F330" t="str">
        <f>IFERROR(INDEX(Sheet7!D:D, MATCH(C330,Sheet7!C:C, 0)), "Non trouvé")</f>
        <v># of deaths/1000 live births</v>
      </c>
      <c r="G330">
        <v>0.4</v>
      </c>
      <c r="I330">
        <f>IFERROR(INDEX(AO:AO, MATCH(C330, AH:AH, 0)), "Non trouvé")</f>
        <v>0.4111723489239974</v>
      </c>
      <c r="J330">
        <f>IFERROR(INDEX(Sheet1!N:N, MATCH(C330, Sheet1!E:E, 0)), "Non trouvé")</f>
        <v>0.53469573772505941</v>
      </c>
      <c r="K330">
        <f>IFERROR(INDEX(Sheet1!O:O, MATCH(C330, Sheet1!E:E, 0)), "Non trouvé")</f>
        <v>0.78743033133249052</v>
      </c>
      <c r="L330">
        <f t="shared" si="12"/>
        <v>1.1172348923997377E-2</v>
      </c>
      <c r="M330">
        <f t="shared" si="13"/>
        <v>0.12352338880106201</v>
      </c>
      <c r="N330" s="59">
        <f>IFERROR(INDEX(Sheet7!L:L, MATCH(B330,Sheet7!B:B, 0)), "Non trouvé")</f>
        <v>-1</v>
      </c>
      <c r="O330">
        <v>0.4</v>
      </c>
      <c r="P330">
        <v>0.4111723489239974</v>
      </c>
      <c r="Q330">
        <v>0.53469573772505941</v>
      </c>
      <c r="R330">
        <v>0.78743033133249052</v>
      </c>
      <c r="AD330" t="s">
        <v>14</v>
      </c>
      <c r="AE330" t="s">
        <v>42</v>
      </c>
      <c r="AF330">
        <v>20</v>
      </c>
      <c r="AG330" t="s">
        <v>94</v>
      </c>
      <c r="AH330" t="str">
        <f t="shared" si="15"/>
        <v>Mali|HCD Index - Individuals using Internet</v>
      </c>
      <c r="AI330">
        <v>20</v>
      </c>
      <c r="AJ330" t="s">
        <v>95</v>
      </c>
      <c r="AK330">
        <v>3.4371450120614142E-2</v>
      </c>
      <c r="AL330">
        <v>0.1</v>
      </c>
      <c r="AM330">
        <v>5.5151644141382489E-2</v>
      </c>
      <c r="AO330">
        <v>0.15515164414138249</v>
      </c>
      <c r="AP330">
        <v>9</v>
      </c>
      <c r="AQ330">
        <v>7.3255177637037872E-2</v>
      </c>
      <c r="AR330">
        <v>0.2253757465204117</v>
      </c>
    </row>
    <row r="331" spans="1:44" x14ac:dyDescent="0.35">
      <c r="A331" t="s">
        <v>21</v>
      </c>
      <c r="B331" t="s">
        <v>67</v>
      </c>
      <c r="C331" t="str">
        <f t="shared" si="14"/>
        <v>ECOWAS|HCD Index - Under-5 mortality rate</v>
      </c>
      <c r="E331" s="59" t="str">
        <f>IFERROR(INDEX(Sheet7!D:D, MATCH(B331,Sheet7!B:B, 0)), "Non trouvé")</f>
        <v># of deaths/1000 live births</v>
      </c>
      <c r="F331" t="str">
        <f>IFERROR(INDEX(Sheet7!D:D, MATCH(C331,Sheet7!C:C, 0)), "Non trouvé")</f>
        <v># of deaths/1000 live births</v>
      </c>
      <c r="G331">
        <v>0.55000000000000004</v>
      </c>
      <c r="I331">
        <f>IFERROR(INDEX(AO:AO, MATCH(C331, AH:AH, 0)), "Non trouvé")</f>
        <v>0.4111723489239974</v>
      </c>
      <c r="J331">
        <f>IFERROR(INDEX(Sheet1!N:N, MATCH(C331, Sheet1!E:E, 0)), "Non trouvé")</f>
        <v>0.53469573772505941</v>
      </c>
      <c r="K331">
        <f>IFERROR(INDEX(Sheet1!O:O, MATCH(C331, Sheet1!E:E, 0)), "Non trouvé")</f>
        <v>0.78743033133249052</v>
      </c>
      <c r="L331">
        <f t="shared" si="12"/>
        <v>-0.13882765107600264</v>
      </c>
      <c r="M331">
        <f t="shared" si="13"/>
        <v>0.12352338880106201</v>
      </c>
      <c r="N331" s="59">
        <f>IFERROR(INDEX(Sheet7!L:L, MATCH(B331,Sheet7!B:B, 0)), "Non trouvé")</f>
        <v>-1</v>
      </c>
      <c r="O331">
        <v>0.55000000000000004</v>
      </c>
      <c r="P331">
        <v>0.4111723489239974</v>
      </c>
      <c r="Q331">
        <v>0.53469573772505941</v>
      </c>
      <c r="R331">
        <v>0.78743033133249052</v>
      </c>
      <c r="AD331" t="s">
        <v>15</v>
      </c>
      <c r="AE331" t="s">
        <v>42</v>
      </c>
      <c r="AF331">
        <v>20</v>
      </c>
      <c r="AG331" t="s">
        <v>94</v>
      </c>
      <c r="AH331" t="str">
        <f t="shared" si="15"/>
        <v>Niger|HCD Index - Individuals using Internet</v>
      </c>
      <c r="AI331">
        <v>20</v>
      </c>
      <c r="AJ331" t="s">
        <v>95</v>
      </c>
      <c r="AK331">
        <v>0</v>
      </c>
      <c r="AL331">
        <v>0</v>
      </c>
      <c r="AM331">
        <v>7.7761138977880576E-2</v>
      </c>
      <c r="AO331">
        <v>7.7761138977880576E-2</v>
      </c>
      <c r="AP331">
        <v>13</v>
      </c>
      <c r="AQ331">
        <v>2.5484573380901359E-2</v>
      </c>
      <c r="AR331">
        <v>0.12518509203141781</v>
      </c>
    </row>
    <row r="332" spans="1:44" x14ac:dyDescent="0.35">
      <c r="A332" t="s">
        <v>21</v>
      </c>
      <c r="B332" t="s">
        <v>71</v>
      </c>
      <c r="C332" t="str">
        <f t="shared" si="14"/>
        <v>ECOWAS|HCD Index - Life expectancy at birth</v>
      </c>
      <c r="E332" s="59" t="str">
        <f>IFERROR(INDEX(Sheet7!D:D, MATCH(B332,Sheet7!B:B, 0)), "Non trouvé")</f>
        <v># years</v>
      </c>
      <c r="F332" t="str">
        <f>IFERROR(INDEX(Sheet7!D:D, MATCH(C332,Sheet7!C:C, 0)), "Non trouvé")</f>
        <v># years</v>
      </c>
      <c r="G332">
        <v>0.26</v>
      </c>
      <c r="I332">
        <f>IFERROR(INDEX(AO:AO, MATCH(C332, AH:AH, 0)), "Non trouvé")</f>
        <v>0.25249282721133159</v>
      </c>
      <c r="J332">
        <f>IFERROR(INDEX(Sheet1!N:N, MATCH(C332, Sheet1!E:E, 0)), "Non trouvé")</f>
        <v>0.32861347503877769</v>
      </c>
      <c r="K332">
        <f>IFERROR(INDEX(Sheet1!O:O, MATCH(C332, Sheet1!E:E, 0)), "Non trouvé")</f>
        <v>0.54621123419309991</v>
      </c>
      <c r="L332">
        <f t="shared" si="12"/>
        <v>-7.5071727886684148E-3</v>
      </c>
      <c r="M332">
        <f t="shared" si="13"/>
        <v>7.6120647827446097E-2</v>
      </c>
      <c r="N332" s="59">
        <f>IFERROR(INDEX(Sheet7!L:L, MATCH(B332,Sheet7!B:B, 0)), "Non trouvé")</f>
        <v>1</v>
      </c>
      <c r="O332">
        <v>0.26</v>
      </c>
      <c r="P332">
        <v>0.25249282721133159</v>
      </c>
      <c r="Q332">
        <v>0.32861347503877769</v>
      </c>
      <c r="R332">
        <v>0.54621123419309991</v>
      </c>
      <c r="AD332" t="s">
        <v>16</v>
      </c>
      <c r="AE332" t="s">
        <v>42</v>
      </c>
      <c r="AF332">
        <v>20</v>
      </c>
      <c r="AG332" t="s">
        <v>94</v>
      </c>
      <c r="AH332" t="str">
        <f t="shared" si="15"/>
        <v>Nigeria|HCD Index - Individuals using Internet</v>
      </c>
      <c r="AI332">
        <v>20</v>
      </c>
      <c r="AJ332" t="s">
        <v>95</v>
      </c>
      <c r="AK332">
        <v>0.1136554313729978</v>
      </c>
      <c r="AL332">
        <v>0.15</v>
      </c>
      <c r="AM332">
        <v>0.13861544312711702</v>
      </c>
      <c r="AO332">
        <v>0.28861544312711701</v>
      </c>
      <c r="AP332">
        <v>4</v>
      </c>
      <c r="AQ332">
        <v>0.18344673717170701</v>
      </c>
      <c r="AR332">
        <v>0.45648365568032673</v>
      </c>
    </row>
    <row r="333" spans="1:44" x14ac:dyDescent="0.35">
      <c r="A333" t="s">
        <v>21</v>
      </c>
      <c r="B333" t="s">
        <v>73</v>
      </c>
      <c r="C333" t="str">
        <f t="shared" si="14"/>
        <v>ECOWAS|HCD Index - Government health exp.</v>
      </c>
      <c r="E333" s="59" t="str">
        <f>IFERROR(INDEX(Sheet7!D:D, MATCH(B333,Sheet7!B:B, 0)), "Non trouvé")</f>
        <v>% of general government expenditure</v>
      </c>
      <c r="F333" t="str">
        <f>IFERROR(INDEX(Sheet7!D:D, MATCH(C333,Sheet7!C:C, 0)), "Non trouvé")</f>
        <v>% of general government expenditure</v>
      </c>
      <c r="G333">
        <v>0.17</v>
      </c>
      <c r="I333">
        <f>IFERROR(INDEX(AO:AO, MATCH(C333, AH:AH, 0)), "Non trouvé")</f>
        <v>0.21965401834124601</v>
      </c>
      <c r="J333">
        <f>IFERROR(INDEX(Sheet1!N:N, MATCH(C333, Sheet1!E:E, 0)), "Non trouvé")</f>
        <v>0.2413623132886884</v>
      </c>
      <c r="K333">
        <f>IFERROR(INDEX(Sheet1!O:O, MATCH(C333, Sheet1!E:E, 0)), "Non trouvé")</f>
        <v>0.44504051684582041</v>
      </c>
      <c r="L333">
        <f t="shared" si="12"/>
        <v>4.9654018341245998E-2</v>
      </c>
      <c r="M333">
        <f t="shared" si="13"/>
        <v>2.1708294947442391E-2</v>
      </c>
      <c r="N333" s="59">
        <f>IFERROR(INDEX(Sheet7!L:L, MATCH(B333,Sheet7!B:B, 0)), "Non trouvé")</f>
        <v>1</v>
      </c>
      <c r="O333">
        <v>0.17</v>
      </c>
      <c r="P333">
        <v>0.21965401834124601</v>
      </c>
      <c r="Q333">
        <v>0.2413623132886884</v>
      </c>
      <c r="R333">
        <v>0.44504051684582041</v>
      </c>
      <c r="AD333" t="s">
        <v>17</v>
      </c>
      <c r="AE333" t="s">
        <v>42</v>
      </c>
      <c r="AF333">
        <v>20</v>
      </c>
      <c r="AG333" t="s">
        <v>94</v>
      </c>
      <c r="AH333" t="str">
        <f t="shared" si="15"/>
        <v>Senegal|HCD Index - Individuals using Internet</v>
      </c>
      <c r="AI333">
        <v>20</v>
      </c>
      <c r="AJ333" t="s">
        <v>95</v>
      </c>
      <c r="AK333">
        <v>0.1241613496187742</v>
      </c>
      <c r="AL333">
        <v>0.19</v>
      </c>
      <c r="AM333">
        <v>0.11582202096145122</v>
      </c>
      <c r="AO333">
        <v>0.30582202096145122</v>
      </c>
      <c r="AP333">
        <v>3</v>
      </c>
      <c r="AQ333">
        <v>0.1980482177931287</v>
      </c>
      <c r="AR333">
        <v>0.4871077585726547</v>
      </c>
    </row>
    <row r="334" spans="1:44" x14ac:dyDescent="0.35">
      <c r="A334" t="s">
        <v>21</v>
      </c>
      <c r="B334" t="s">
        <v>75</v>
      </c>
      <c r="C334" t="str">
        <f t="shared" si="14"/>
        <v>ECOWAS|HCD Index - Child Marriage</v>
      </c>
      <c r="E334" s="59" t="str">
        <f>IFERROR(INDEX(Sheet7!D:D, MATCH(B334,Sheet7!B:B, 0)), "Non trouvé")</f>
        <v>% of women ages 20-24 married before 18</v>
      </c>
      <c r="F334" t="str">
        <f>IFERROR(INDEX(Sheet7!D:D, MATCH(C334,Sheet7!C:C, 0)), "Non trouvé")</f>
        <v>% of women ages 20-24 married before 18</v>
      </c>
      <c r="G334">
        <v>0.48</v>
      </c>
      <c r="I334">
        <f>IFERROR(INDEX(AO:AO, MATCH(C334, AH:AH, 0)), "Non trouvé")</f>
        <v>0.62077454256972153</v>
      </c>
      <c r="J334">
        <f>IFERROR(INDEX(Sheet1!N:N, MATCH(C334, Sheet1!E:E, 0)), "Non trouvé")</f>
        <v>0.52222320197733307</v>
      </c>
      <c r="K334">
        <f>IFERROR(INDEX(Sheet1!O:O, MATCH(C334, Sheet1!E:E, 0)), "Non trouvé")</f>
        <v>0.89353471144569108</v>
      </c>
      <c r="L334">
        <f t="shared" si="12"/>
        <v>0.14077454256972155</v>
      </c>
      <c r="M334">
        <f t="shared" si="13"/>
        <v>-9.8551340592388459E-2</v>
      </c>
      <c r="N334" s="59">
        <f>IFERROR(INDEX(Sheet7!L:L, MATCH(B334,Sheet7!B:B, 0)), "Non trouvé")</f>
        <v>-1</v>
      </c>
      <c r="O334">
        <v>0.48</v>
      </c>
      <c r="P334">
        <v>0.62077454256972153</v>
      </c>
      <c r="Q334">
        <v>0.52222320197733307</v>
      </c>
      <c r="R334">
        <v>0.89353471144569108</v>
      </c>
      <c r="AD334" t="s">
        <v>18</v>
      </c>
      <c r="AE334" t="s">
        <v>42</v>
      </c>
      <c r="AF334">
        <v>20</v>
      </c>
      <c r="AG334" t="s">
        <v>94</v>
      </c>
      <c r="AH334" t="str">
        <f t="shared" si="15"/>
        <v>Sierra Leone|HCD Index - Individuals using Internet</v>
      </c>
      <c r="AI334">
        <v>20</v>
      </c>
      <c r="AJ334" t="s">
        <v>95</v>
      </c>
      <c r="AK334">
        <v>1.9262291774972351E-2</v>
      </c>
      <c r="AL334">
        <v>0.04</v>
      </c>
      <c r="AM334">
        <v>9.7167368146238789E-3</v>
      </c>
      <c r="AO334">
        <v>4.971673681462388E-2</v>
      </c>
      <c r="AP334">
        <v>15</v>
      </c>
      <c r="AQ334">
        <v>4.2963190004429372E-2</v>
      </c>
      <c r="AR334">
        <v>0.18133348301056329</v>
      </c>
    </row>
    <row r="335" spans="1:44" x14ac:dyDescent="0.35">
      <c r="A335" t="s">
        <v>21</v>
      </c>
      <c r="B335" t="s">
        <v>61</v>
      </c>
      <c r="C335" t="str">
        <f t="shared" si="14"/>
        <v>ECOWAS|HCD Index - Education, skills and labor participation</v>
      </c>
      <c r="E335" s="59" t="str">
        <f>IFERROR(INDEX(Sheet7!D:D, MATCH(B335,Sheet7!B:B, 0)), "Non trouvé")</f>
        <v>Scale 0-1</v>
      </c>
      <c r="F335" t="str">
        <f>IFERROR(INDEX(Sheet7!D:D, MATCH(C335,Sheet7!C:C, 0)), "Non trouvé")</f>
        <v>Scale 0-1</v>
      </c>
      <c r="G335">
        <v>0.24</v>
      </c>
      <c r="I335">
        <f>IFERROR(INDEX(AO:AO, MATCH(C335, AH:AH, 0)), "Non trouvé")</f>
        <v>0.2231451857537268</v>
      </c>
      <c r="J335">
        <f>IFERROR(INDEX(Sheet1!N:N, MATCH(C335, Sheet1!E:E, 0)), "Non trouvé")</f>
        <v>0.2942300909172138</v>
      </c>
      <c r="K335">
        <f>IFERROR(INDEX(Sheet1!O:O, MATCH(C335, Sheet1!E:E, 0)), "Non trouvé")</f>
        <v>0.43464703649952091</v>
      </c>
      <c r="L335">
        <f t="shared" si="12"/>
        <v>-1.6854814246273192E-2</v>
      </c>
      <c r="M335">
        <f t="shared" si="13"/>
        <v>7.1084905163487005E-2</v>
      </c>
      <c r="N335" s="59">
        <f>IFERROR(INDEX(Sheet7!L:L, MATCH(B335,Sheet7!B:B, 0)), "Non trouvé")</f>
        <v>1</v>
      </c>
      <c r="O335">
        <v>0.24</v>
      </c>
      <c r="P335">
        <v>0.2231451857537268</v>
      </c>
      <c r="Q335">
        <v>0.2942300909172138</v>
      </c>
      <c r="R335">
        <v>0.43464703649952091</v>
      </c>
      <c r="AD335" t="s">
        <v>19</v>
      </c>
      <c r="AE335" t="s">
        <v>42</v>
      </c>
      <c r="AF335">
        <v>20</v>
      </c>
      <c r="AG335" t="s">
        <v>94</v>
      </c>
      <c r="AH335" t="str">
        <f t="shared" si="15"/>
        <v>Gambia, The|HCD Index - Individuals using Internet</v>
      </c>
      <c r="AI335">
        <v>20</v>
      </c>
      <c r="AJ335" t="s">
        <v>95</v>
      </c>
      <c r="AK335">
        <v>0.13923090919634731</v>
      </c>
      <c r="AL335">
        <v>0.26</v>
      </c>
      <c r="AM335">
        <v>-0.114616336019217</v>
      </c>
      <c r="AO335">
        <v>0.14538366398078301</v>
      </c>
      <c r="AP335">
        <v>12</v>
      </c>
      <c r="AQ335">
        <v>0.21899240153772931</v>
      </c>
      <c r="AR335">
        <v>0.531034594119009</v>
      </c>
    </row>
    <row r="336" spans="1:44" x14ac:dyDescent="0.35">
      <c r="A336" t="s">
        <v>21</v>
      </c>
      <c r="B336" t="s">
        <v>77</v>
      </c>
      <c r="C336" t="str">
        <f t="shared" si="14"/>
        <v>ECOWAS|HCD Index - Government Education exp.</v>
      </c>
      <c r="E336" s="59" t="str">
        <f>IFERROR(INDEX(Sheet7!D:D, MATCH(B336,Sheet7!B:B, 0)), "Non trouvé")</f>
        <v>%GDP</v>
      </c>
      <c r="F336" t="str">
        <f>IFERROR(INDEX(Sheet7!D:D, MATCH(C336,Sheet7!C:C, 0)), "Non trouvé")</f>
        <v>%GDP</v>
      </c>
      <c r="G336">
        <v>0.4</v>
      </c>
      <c r="I336">
        <f>IFERROR(INDEX(AO:AO, MATCH(C336, AH:AH, 0)), "Non trouvé")</f>
        <v>0.35102700934434589</v>
      </c>
      <c r="J336">
        <f>IFERROR(INDEX(Sheet1!N:N, MATCH(C336, Sheet1!E:E, 0)), "Non trouvé")</f>
        <v>0.36490677808722888</v>
      </c>
      <c r="K336">
        <f>IFERROR(INDEX(Sheet1!O:O, MATCH(C336, Sheet1!E:E, 0)), "Non trouvé")</f>
        <v>0.45214547786035469</v>
      </c>
      <c r="L336">
        <f t="shared" si="12"/>
        <v>-4.8972990655654136E-2</v>
      </c>
      <c r="M336">
        <f t="shared" si="13"/>
        <v>1.3879768742882992E-2</v>
      </c>
      <c r="N336" s="59">
        <f>IFERROR(INDEX(Sheet7!L:L, MATCH(B336,Sheet7!B:B, 0)), "Non trouvé")</f>
        <v>1</v>
      </c>
      <c r="O336">
        <v>0.4</v>
      </c>
      <c r="P336">
        <v>0.35102700934434589</v>
      </c>
      <c r="Q336">
        <v>0.36490677808722888</v>
      </c>
      <c r="R336">
        <v>0.45214547786035469</v>
      </c>
      <c r="AD336" t="s">
        <v>20</v>
      </c>
      <c r="AE336" t="s">
        <v>42</v>
      </c>
      <c r="AF336">
        <v>20</v>
      </c>
      <c r="AG336" t="s">
        <v>94</v>
      </c>
      <c r="AH336" t="str">
        <f t="shared" si="15"/>
        <v>Togo|HCD Index - Individuals using Internet</v>
      </c>
      <c r="AI336">
        <v>20</v>
      </c>
      <c r="AJ336" t="s">
        <v>95</v>
      </c>
      <c r="AK336">
        <v>1.3656751512512491E-2</v>
      </c>
      <c r="AL336">
        <v>0.06</v>
      </c>
      <c r="AM336">
        <v>9.8310569105669598E-2</v>
      </c>
      <c r="AO336">
        <v>0.1583105691056696</v>
      </c>
      <c r="AP336">
        <v>7</v>
      </c>
      <c r="AQ336">
        <v>4.4465188677587919E-2</v>
      </c>
      <c r="AR336">
        <v>0.16499367931623421</v>
      </c>
    </row>
    <row r="337" spans="1:44" x14ac:dyDescent="0.35">
      <c r="A337" t="s">
        <v>21</v>
      </c>
      <c r="B337" t="s">
        <v>79</v>
      </c>
      <c r="C337" t="str">
        <f t="shared" si="14"/>
        <v>ECOWAS|HCD Index - Ratio of teachers</v>
      </c>
      <c r="E337" s="59" t="str">
        <f>IFERROR(INDEX(Sheet7!D:D, MATCH(B337,Sheet7!B:B, 0)), "Non trouvé")</f>
        <v>pupil-teachers ratio (primary education</v>
      </c>
      <c r="F337" t="str">
        <f>IFERROR(INDEX(Sheet7!D:D, MATCH(C337,Sheet7!C:C, 0)), "Non trouvé")</f>
        <v>pupil-teachers ratio (primary education</v>
      </c>
      <c r="G337">
        <v>0.32</v>
      </c>
      <c r="I337">
        <f>IFERROR(INDEX(AO:AO, MATCH(C337, AH:AH, 0)), "Non trouvé")</f>
        <v>0.31966294315256971</v>
      </c>
      <c r="J337">
        <f>IFERROR(INDEX(Sheet1!N:N, MATCH(C337, Sheet1!E:E, 0)), "Non trouvé")</f>
        <v>0.38893826590174391</v>
      </c>
      <c r="K337">
        <f>IFERROR(INDEX(Sheet1!O:O, MATCH(C337, Sheet1!E:E, 0)), "Non trouvé")</f>
        <v>0.44084722039107382</v>
      </c>
      <c r="L337">
        <f t="shared" si="12"/>
        <v>-3.3705684743029485E-4</v>
      </c>
      <c r="M337">
        <f t="shared" si="13"/>
        <v>6.9275322749174195E-2</v>
      </c>
      <c r="N337" s="59">
        <f>IFERROR(INDEX(Sheet7!L:L, MATCH(B337,Sheet7!B:B, 0)), "Non trouvé")</f>
        <v>-1</v>
      </c>
      <c r="O337">
        <v>0.32</v>
      </c>
      <c r="P337">
        <v>0.31966294315256971</v>
      </c>
      <c r="Q337">
        <v>0.38893826590174391</v>
      </c>
      <c r="R337">
        <v>0.44084722039107382</v>
      </c>
      <c r="AD337" t="s">
        <v>21</v>
      </c>
      <c r="AE337" t="s">
        <v>42</v>
      </c>
      <c r="AF337">
        <v>20</v>
      </c>
      <c r="AG337" t="s">
        <v>94</v>
      </c>
      <c r="AH337" t="str">
        <f t="shared" si="15"/>
        <v>ECOWAS|HCD Index - Individuals using Internet</v>
      </c>
      <c r="AI337">
        <v>20</v>
      </c>
      <c r="AJ337" t="s">
        <v>95</v>
      </c>
      <c r="AK337">
        <v>8.4222673292104269E-2</v>
      </c>
      <c r="AL337">
        <v>0.13</v>
      </c>
      <c r="AM337">
        <v>5.9803106511379295E-2</v>
      </c>
      <c r="AO337">
        <v>0.1898031065113793</v>
      </c>
      <c r="AQ337">
        <v>0.141920576322901</v>
      </c>
      <c r="AR337">
        <v>0.37068898349766072</v>
      </c>
    </row>
    <row r="338" spans="1:44" x14ac:dyDescent="0.35">
      <c r="A338" t="s">
        <v>21</v>
      </c>
      <c r="B338" t="s">
        <v>81</v>
      </c>
      <c r="C338" t="str">
        <f t="shared" si="14"/>
        <v>ECOWAS|HCD Index - Children out of school</v>
      </c>
      <c r="E338" s="59" t="str">
        <f>IFERROR(INDEX(Sheet7!D:D, MATCH(B338,Sheet7!B:B, 0)), "Non trouvé")</f>
        <v>% of primary school age children</v>
      </c>
      <c r="F338" t="str">
        <f>IFERROR(INDEX(Sheet7!D:D, MATCH(C338,Sheet7!C:C, 0)), "Non trouvé")</f>
        <v>% of primary school age children</v>
      </c>
      <c r="G338">
        <v>0.56999999999999995</v>
      </c>
      <c r="I338">
        <f>IFERROR(INDEX(AO:AO, MATCH(C338, AH:AH, 0)), "Non trouvé")</f>
        <v>0.44717975295141971</v>
      </c>
      <c r="J338">
        <f>IFERROR(INDEX(Sheet1!N:N, MATCH(C338, Sheet1!E:E, 0)), "Non trouvé")</f>
        <v>0.56694498033920893</v>
      </c>
      <c r="K338">
        <f>IFERROR(INDEX(Sheet1!O:O, MATCH(C338, Sheet1!E:E, 0)), "Non trouvé")</f>
        <v>0.60105617397781008</v>
      </c>
      <c r="L338">
        <f t="shared" si="12"/>
        <v>-0.12282024704858024</v>
      </c>
      <c r="M338">
        <f t="shared" si="13"/>
        <v>0.11976522738778922</v>
      </c>
      <c r="N338" s="59">
        <f>IFERROR(INDEX(Sheet7!L:L, MATCH(B338,Sheet7!B:B, 0)), "Non trouvé")</f>
        <v>-1</v>
      </c>
      <c r="O338">
        <v>0.56999999999999995</v>
      </c>
      <c r="P338">
        <v>0.44717975295141971</v>
      </c>
      <c r="Q338">
        <v>0.56694498033920893</v>
      </c>
      <c r="R338">
        <v>0.60105617397781008</v>
      </c>
      <c r="AD338" t="s">
        <v>6</v>
      </c>
      <c r="AE338" t="s">
        <v>43</v>
      </c>
      <c r="AF338">
        <v>21</v>
      </c>
      <c r="AG338" t="s">
        <v>96</v>
      </c>
      <c r="AH338" t="str">
        <f t="shared" si="15"/>
        <v>Benin|HCD Index - New business density</v>
      </c>
      <c r="AI338">
        <v>21</v>
      </c>
      <c r="AJ338" t="s">
        <v>97</v>
      </c>
      <c r="AK338">
        <v>1.144410182879411E-2</v>
      </c>
      <c r="AL338">
        <v>0.01</v>
      </c>
      <c r="AM338">
        <v>4.4266376554492406E-3</v>
      </c>
      <c r="AO338">
        <v>1.4426637655449241E-2</v>
      </c>
      <c r="AP338">
        <v>5</v>
      </c>
      <c r="AQ338">
        <v>1.342757599795997E-2</v>
      </c>
      <c r="AR338">
        <v>2.9504406962309139E-2</v>
      </c>
    </row>
    <row r="339" spans="1:44" x14ac:dyDescent="0.35">
      <c r="A339" t="s">
        <v>21</v>
      </c>
      <c r="B339" t="s">
        <v>83</v>
      </c>
      <c r="C339" t="str">
        <f t="shared" si="14"/>
        <v>ECOWAS|HCD Index - Mean years of schooling</v>
      </c>
      <c r="E339" s="59" t="str">
        <f>IFERROR(INDEX(Sheet7!D:D, MATCH(B339,Sheet7!B:B, 0)), "Non trouvé")</f>
        <v># years</v>
      </c>
      <c r="F339" t="str">
        <f>IFERROR(INDEX(Sheet7!D:D, MATCH(C339,Sheet7!C:C, 0)), "Non trouvé")</f>
        <v># years</v>
      </c>
      <c r="G339">
        <v>0.2</v>
      </c>
      <c r="I339">
        <f>IFERROR(INDEX(AO:AO, MATCH(C339, AH:AH, 0)), "Non trouvé")</f>
        <v>0.19145474224104531</v>
      </c>
      <c r="J339">
        <f>IFERROR(INDEX(Sheet1!N:N, MATCH(C339, Sheet1!E:E, 0)), "Non trouvé")</f>
        <v>0.27408690927612261</v>
      </c>
      <c r="K339">
        <f>IFERROR(INDEX(Sheet1!O:O, MATCH(C339, Sheet1!E:E, 0)), "Non trouvé")</f>
        <v>0.50956478521890736</v>
      </c>
      <c r="L339">
        <f t="shared" si="12"/>
        <v>-8.5452577589547052E-3</v>
      </c>
      <c r="M339">
        <f t="shared" si="13"/>
        <v>8.2632167035077309E-2</v>
      </c>
      <c r="N339" s="59">
        <f>IFERROR(INDEX(Sheet7!L:L, MATCH(B339,Sheet7!B:B, 0)), "Non trouvé")</f>
        <v>1</v>
      </c>
      <c r="O339">
        <v>0.2</v>
      </c>
      <c r="P339">
        <v>0.19145474224104531</v>
      </c>
      <c r="Q339">
        <v>0.27408690927612261</v>
      </c>
      <c r="R339">
        <v>0.50956478521890736</v>
      </c>
      <c r="AD339" t="s">
        <v>7</v>
      </c>
      <c r="AE339" t="s">
        <v>43</v>
      </c>
      <c r="AF339">
        <v>21</v>
      </c>
      <c r="AG339" t="s">
        <v>96</v>
      </c>
      <c r="AH339" t="str">
        <f t="shared" si="15"/>
        <v>Burkina Faso|HCD Index - New business density</v>
      </c>
      <c r="AI339">
        <v>21</v>
      </c>
      <c r="AJ339" t="s">
        <v>97</v>
      </c>
      <c r="AK339">
        <v>7.5573114054221964E-3</v>
      </c>
      <c r="AL339">
        <v>0.01</v>
      </c>
      <c r="AM339">
        <v>-0.01</v>
      </c>
      <c r="AP339" t="s">
        <v>148</v>
      </c>
      <c r="AQ339">
        <v>8.2015566348158635E-3</v>
      </c>
      <c r="AR339">
        <v>1.9756654006537151E-2</v>
      </c>
    </row>
    <row r="340" spans="1:44" x14ac:dyDescent="0.35">
      <c r="A340" t="s">
        <v>21</v>
      </c>
      <c r="B340" t="s">
        <v>84</v>
      </c>
      <c r="C340" t="str">
        <f t="shared" si="14"/>
        <v>ECOWAS|HCD Index - Harmonized test scores</v>
      </c>
      <c r="E340" s="59" t="str">
        <f>IFERROR(INDEX(Sheet7!D:D, MATCH(B340,Sheet7!B:B, 0)), "Non trouvé")</f>
        <v>score out of 625</v>
      </c>
      <c r="F340" t="str">
        <f>IFERROR(INDEX(Sheet7!D:D, MATCH(C340,Sheet7!C:C, 0)), "Non trouvé")</f>
        <v>score out of 625</v>
      </c>
      <c r="G340">
        <v>0.26</v>
      </c>
      <c r="I340">
        <f>IFERROR(INDEX(AO:AO, MATCH(C340, AH:AH, 0)), "Non trouvé")</f>
        <v>0.24675513942097679</v>
      </c>
      <c r="J340">
        <f>IFERROR(INDEX(Sheet1!N:N, MATCH(C340, Sheet1!E:E, 0)), "Non trouvé")</f>
        <v>0.34698323056710439</v>
      </c>
      <c r="K340">
        <f>IFERROR(INDEX(Sheet1!O:O, MATCH(C340, Sheet1!E:E, 0)), "Non trouvé")</f>
        <v>0.6564136549080074</v>
      </c>
      <c r="L340">
        <f t="shared" si="12"/>
        <v>-1.3244860579023215E-2</v>
      </c>
      <c r="M340">
        <f t="shared" si="13"/>
        <v>0.1002280911461276</v>
      </c>
      <c r="N340" s="59">
        <f>IFERROR(INDEX(Sheet7!L:L, MATCH(B340,Sheet7!B:B, 0)), "Non trouvé")</f>
        <v>1</v>
      </c>
      <c r="O340">
        <v>0.26</v>
      </c>
      <c r="P340">
        <v>0.24675513942097679</v>
      </c>
      <c r="Q340">
        <v>0.34698323056710439</v>
      </c>
      <c r="R340">
        <v>0.6564136549080074</v>
      </c>
      <c r="AD340" t="s">
        <v>8</v>
      </c>
      <c r="AE340" t="s">
        <v>43</v>
      </c>
      <c r="AF340">
        <v>21</v>
      </c>
      <c r="AG340" t="s">
        <v>96</v>
      </c>
      <c r="AH340" t="str">
        <f t="shared" si="15"/>
        <v>Cabo Verde|HCD Index - New business density</v>
      </c>
      <c r="AI340">
        <v>21</v>
      </c>
      <c r="AJ340" t="s">
        <v>97</v>
      </c>
      <c r="AK340">
        <v>0.39841666812777249</v>
      </c>
      <c r="AL340">
        <v>0.32</v>
      </c>
      <c r="AM340">
        <v>7.1232996576847674E-4</v>
      </c>
      <c r="AO340">
        <v>0.32071232996576848</v>
      </c>
      <c r="AP340">
        <v>1</v>
      </c>
      <c r="AQ340">
        <v>0.46448559611919371</v>
      </c>
      <c r="AR340">
        <v>1</v>
      </c>
    </row>
    <row r="341" spans="1:44" x14ac:dyDescent="0.35">
      <c r="A341" t="s">
        <v>21</v>
      </c>
      <c r="B341" t="s">
        <v>86</v>
      </c>
      <c r="C341" t="str">
        <f t="shared" si="14"/>
        <v>ECOWAS|HCD Index - Youth NEET</v>
      </c>
      <c r="E341" s="59" t="str">
        <f>IFERROR(INDEX(Sheet7!D:D, MATCH(B341,Sheet7!B:B, 0)), "Non trouvé")</f>
        <v>% of youth not employed, in education or in training</v>
      </c>
      <c r="F341" t="str">
        <f>IFERROR(INDEX(Sheet7!D:D, MATCH(C341,Sheet7!C:C, 0)), "Non trouvé")</f>
        <v>% of youth not employed, in education or in training</v>
      </c>
      <c r="G341">
        <v>0.33</v>
      </c>
      <c r="I341">
        <f>IFERROR(INDEX(AO:AO, MATCH(C341, AH:AH, 0)), "Non trouvé")</f>
        <v>0.34373315479271888</v>
      </c>
      <c r="J341">
        <f>IFERROR(INDEX(Sheet1!N:N, MATCH(C341, Sheet1!E:E, 0)), "Non trouvé")</f>
        <v>0.47087312575681312</v>
      </c>
      <c r="K341">
        <f>IFERROR(INDEX(Sheet1!O:O, MATCH(C341, Sheet1!E:E, 0)), "Non trouvé")</f>
        <v>0.70319380289609168</v>
      </c>
      <c r="L341">
        <f t="shared" si="12"/>
        <v>1.373315479271886E-2</v>
      </c>
      <c r="M341">
        <f t="shared" si="13"/>
        <v>0.12713997096409424</v>
      </c>
      <c r="N341" s="59">
        <f>IFERROR(INDEX(Sheet7!L:L, MATCH(B341,Sheet7!B:B, 0)), "Non trouvé")</f>
        <v>-1</v>
      </c>
      <c r="O341">
        <v>0.33</v>
      </c>
      <c r="P341">
        <v>0.34373315479271888</v>
      </c>
      <c r="Q341">
        <v>0.47087312575681312</v>
      </c>
      <c r="R341">
        <v>0.70319380289609168</v>
      </c>
      <c r="AD341" t="s">
        <v>9</v>
      </c>
      <c r="AE341" t="s">
        <v>43</v>
      </c>
      <c r="AF341">
        <v>21</v>
      </c>
      <c r="AG341" t="s">
        <v>96</v>
      </c>
      <c r="AH341" t="str">
        <f t="shared" si="15"/>
        <v>Cote d'Ivoire|HCD Index - New business density</v>
      </c>
      <c r="AI341">
        <v>21</v>
      </c>
      <c r="AJ341" t="s">
        <v>97</v>
      </c>
      <c r="AK341">
        <v>1.767618345761595E-2</v>
      </c>
      <c r="AL341">
        <v>0.02</v>
      </c>
      <c r="AM341">
        <v>-1.3086462095258794E-3</v>
      </c>
      <c r="AO341">
        <v>1.8691353790474121E-2</v>
      </c>
      <c r="AP341">
        <v>4</v>
      </c>
      <c r="AQ341">
        <v>2.0691735386867308E-2</v>
      </c>
      <c r="AR341">
        <v>4.5133958726321921E-2</v>
      </c>
    </row>
    <row r="342" spans="1:44" x14ac:dyDescent="0.35">
      <c r="A342" t="s">
        <v>21</v>
      </c>
      <c r="B342" t="s">
        <v>88</v>
      </c>
      <c r="C342" t="str">
        <f t="shared" si="14"/>
        <v>ECOWAS|HCD Index - Youth literacy rate</v>
      </c>
      <c r="E342" s="59" t="str">
        <f>IFERROR(INDEX(Sheet7!D:D, MATCH(B342,Sheet7!B:B, 0)), "Non trouvé")</f>
        <v>% in 15-24 years old population</v>
      </c>
      <c r="F342" t="str">
        <f>IFERROR(INDEX(Sheet7!D:D, MATCH(C342,Sheet7!C:C, 0)), "Non trouvé")</f>
        <v>% in 15-24 years old population</v>
      </c>
      <c r="G342">
        <v>0.28000000000000003</v>
      </c>
      <c r="I342">
        <f>IFERROR(INDEX(AO:AO, MATCH(C342, AH:AH, 0)), "Non trouvé")</f>
        <v>0.38532917724992721</v>
      </c>
      <c r="J342">
        <f>IFERROR(INDEX(Sheet1!N:N, MATCH(C342, Sheet1!E:E, 0)), "Non trouvé")</f>
        <v>0.28688263266633102</v>
      </c>
      <c r="K342">
        <f>IFERROR(INDEX(Sheet1!O:O, MATCH(C342, Sheet1!E:E, 0)), "Non trouvé")</f>
        <v>0.51321794436006052</v>
      </c>
      <c r="L342">
        <f t="shared" si="12"/>
        <v>0.10532917724992719</v>
      </c>
      <c r="M342">
        <f t="shared" si="13"/>
        <v>-9.8446544583596196E-2</v>
      </c>
      <c r="N342" s="59">
        <f>IFERROR(INDEX(Sheet7!L:L, MATCH(B342,Sheet7!B:B, 0)), "Non trouvé")</f>
        <v>1</v>
      </c>
      <c r="O342">
        <v>0.28000000000000003</v>
      </c>
      <c r="P342">
        <v>0.38532917724992721</v>
      </c>
      <c r="Q342">
        <v>0.28688263266633102</v>
      </c>
      <c r="R342">
        <v>0.51321794436006052</v>
      </c>
      <c r="AD342" t="s">
        <v>10</v>
      </c>
      <c r="AE342" t="s">
        <v>43</v>
      </c>
      <c r="AF342">
        <v>21</v>
      </c>
      <c r="AG342" t="s">
        <v>96</v>
      </c>
      <c r="AH342" t="str">
        <f t="shared" si="15"/>
        <v>Ghana|HCD Index - New business density</v>
      </c>
      <c r="AI342">
        <v>21</v>
      </c>
      <c r="AJ342" t="s">
        <v>97</v>
      </c>
      <c r="AM342">
        <v>0</v>
      </c>
      <c r="AP342" t="s">
        <v>148</v>
      </c>
      <c r="AR342">
        <v>0.1072222950818838</v>
      </c>
    </row>
    <row r="343" spans="1:44" x14ac:dyDescent="0.35">
      <c r="A343" t="s">
        <v>21</v>
      </c>
      <c r="B343" t="s">
        <v>90</v>
      </c>
      <c r="C343" t="str">
        <f t="shared" si="14"/>
        <v>ECOWAS|HCD Index - Number of citations</v>
      </c>
      <c r="E343" s="59" t="str">
        <f>IFERROR(INDEX(Sheet7!D:D, MATCH(B343,Sheet7!B:B, 0)), "Non trouvé")</f>
        <v># citations in thousands</v>
      </c>
      <c r="F343" t="str">
        <f>IFERROR(INDEX(Sheet7!D:D, MATCH(C343,Sheet7!C:C, 0)), "Non trouvé")</f>
        <v># citations in thousands</v>
      </c>
      <c r="G343">
        <v>0.01</v>
      </c>
      <c r="I343">
        <f>IFERROR(INDEX(AO:AO, MATCH(C343, AH:AH, 0)), "Non trouvé")</f>
        <v>1.5901783560774929E-2</v>
      </c>
      <c r="J343">
        <f>IFERROR(INDEX(Sheet1!N:N, MATCH(C343, Sheet1!E:E, 0)), "Non trouvé")</f>
        <v>8.5392277590019869E-2</v>
      </c>
      <c r="K343">
        <f>IFERROR(INDEX(Sheet1!O:O, MATCH(C343, Sheet1!E:E, 0)), "Non trouvé")</f>
        <v>0.15335347403524061</v>
      </c>
      <c r="L343">
        <f t="shared" si="12"/>
        <v>5.901783560774929E-3</v>
      </c>
      <c r="M343">
        <f t="shared" si="13"/>
        <v>6.949049402924494E-2</v>
      </c>
      <c r="N343" s="59">
        <f>IFERROR(INDEX(Sheet7!L:L, MATCH(B343,Sheet7!B:B, 0)), "Non trouvé")</f>
        <v>1</v>
      </c>
      <c r="O343">
        <v>0.01</v>
      </c>
      <c r="P343">
        <v>1.5901783560774929E-2</v>
      </c>
      <c r="Q343">
        <v>8.5392277590019869E-2</v>
      </c>
      <c r="R343">
        <v>0.15335347403524061</v>
      </c>
      <c r="AD343" t="s">
        <v>11</v>
      </c>
      <c r="AE343" t="s">
        <v>43</v>
      </c>
      <c r="AF343">
        <v>21</v>
      </c>
      <c r="AG343" t="s">
        <v>96</v>
      </c>
      <c r="AH343" t="str">
        <f t="shared" si="15"/>
        <v>Guinea|HCD Index - New business density</v>
      </c>
      <c r="AI343">
        <v>21</v>
      </c>
      <c r="AJ343" t="s">
        <v>97</v>
      </c>
      <c r="AK343">
        <v>9.2693471976682072E-3</v>
      </c>
      <c r="AL343">
        <v>0.01</v>
      </c>
      <c r="AM343">
        <v>5.5169795536568964E-4</v>
      </c>
      <c r="AO343">
        <v>1.055169795536569E-2</v>
      </c>
      <c r="AP343">
        <v>7</v>
      </c>
      <c r="AQ343">
        <v>1.0892666281886581E-2</v>
      </c>
      <c r="AR343">
        <v>2.405029995510766E-2</v>
      </c>
    </row>
    <row r="344" spans="1:44" x14ac:dyDescent="0.35">
      <c r="A344" t="s">
        <v>21</v>
      </c>
      <c r="B344" t="s">
        <v>62</v>
      </c>
      <c r="C344" t="str">
        <f t="shared" si="14"/>
        <v>ECOWAS|HCD Index - Entrepreneurship, financial inclusion and digital economy</v>
      </c>
      <c r="E344" s="59" t="str">
        <f>IFERROR(INDEX(Sheet7!D:D, MATCH(B344,Sheet7!B:B, 0)), "Non trouvé")</f>
        <v>Scale 0-1</v>
      </c>
      <c r="F344" t="str">
        <f>IFERROR(INDEX(Sheet7!D:D, MATCH(C344,Sheet7!C:C, 0)), "Non trouvé")</f>
        <v>Scale 0-1</v>
      </c>
      <c r="G344">
        <v>0.14000000000000001</v>
      </c>
      <c r="I344">
        <f>IFERROR(INDEX(AO:AO, MATCH(C344, AH:AH, 0)), "Non trouvé")</f>
        <v>0.20982409905057581</v>
      </c>
      <c r="J344">
        <f>IFERROR(INDEX(Sheet1!N:N, MATCH(C344, Sheet1!E:E, 0)), "Non trouvé")</f>
        <v>0.13496125079168331</v>
      </c>
      <c r="K344">
        <f>IFERROR(INDEX(Sheet1!O:O, MATCH(C344, Sheet1!E:E, 0)), "Non trouvé")</f>
        <v>0.29048964817182088</v>
      </c>
      <c r="L344">
        <f t="shared" si="12"/>
        <v>6.9824099050575794E-2</v>
      </c>
      <c r="M344">
        <f t="shared" si="13"/>
        <v>-7.48628482588925E-2</v>
      </c>
      <c r="N344" s="59">
        <f>IFERROR(INDEX(Sheet7!L:L, MATCH(B344,Sheet7!B:B, 0)), "Non trouvé")</f>
        <v>1</v>
      </c>
      <c r="O344">
        <v>0.14000000000000001</v>
      </c>
      <c r="P344">
        <v>0.20982409905057581</v>
      </c>
      <c r="Q344">
        <v>0.13496125079168331</v>
      </c>
      <c r="R344">
        <v>0.29048964817182088</v>
      </c>
      <c r="AD344" t="s">
        <v>12</v>
      </c>
      <c r="AE344" t="s">
        <v>43</v>
      </c>
      <c r="AF344">
        <v>21</v>
      </c>
      <c r="AG344" t="s">
        <v>96</v>
      </c>
      <c r="AH344" t="str">
        <f t="shared" si="15"/>
        <v>Guinea-Bissau|HCD Index - New business density</v>
      </c>
      <c r="AI344">
        <v>21</v>
      </c>
      <c r="AJ344" t="s">
        <v>97</v>
      </c>
      <c r="AM344">
        <v>0</v>
      </c>
      <c r="AP344" t="s">
        <v>148</v>
      </c>
      <c r="AR344">
        <v>0.1072222950818838</v>
      </c>
    </row>
    <row r="345" spans="1:44" x14ac:dyDescent="0.35">
      <c r="A345" t="s">
        <v>21</v>
      </c>
      <c r="B345" t="s">
        <v>92</v>
      </c>
      <c r="C345" t="str">
        <f t="shared" si="14"/>
        <v>ECOWAS|HCD Index - Penetration rate fin services</v>
      </c>
      <c r="E345" s="59" t="str">
        <f>IFERROR(INDEX(Sheet7!D:D, MATCH(B345,Sheet7!B:B, 0)), "Non trouvé")</f>
        <v>Number of financial services outlets/ 10,000 adults</v>
      </c>
      <c r="F345" t="str">
        <f>IFERROR(INDEX(Sheet7!D:D, MATCH(C345,Sheet7!C:C, 0)), "Non trouvé")</f>
        <v>Number of financial services outlets/ 10,000 adults</v>
      </c>
      <c r="G345">
        <v>0.31</v>
      </c>
      <c r="I345">
        <f>IFERROR(INDEX(AO:AO, MATCH(C345, AH:AH, 0)), "Non trouvé")</f>
        <v>0.61065791924510271</v>
      </c>
      <c r="J345">
        <f>IFERROR(INDEX(Sheet1!N:N, MATCH(C345, Sheet1!E:E, 0)), "Non trouvé")</f>
        <v>0.2347556250511289</v>
      </c>
      <c r="K345">
        <f>IFERROR(INDEX(Sheet1!O:O, MATCH(C345, Sheet1!E:E, 0)), "Non trouvé")</f>
        <v>0.53671864629311017</v>
      </c>
      <c r="L345">
        <f t="shared" si="12"/>
        <v>0.30065791924510271</v>
      </c>
      <c r="M345">
        <f t="shared" si="13"/>
        <v>-0.37590229419397381</v>
      </c>
      <c r="N345" s="59">
        <f>IFERROR(INDEX(Sheet7!L:L, MATCH(B345,Sheet7!B:B, 0)), "Non trouvé")</f>
        <v>1</v>
      </c>
      <c r="O345">
        <v>0.31</v>
      </c>
      <c r="P345">
        <v>0.61065791924510271</v>
      </c>
      <c r="Q345">
        <v>0.2347556250511289</v>
      </c>
      <c r="R345">
        <v>0.53671864629311017</v>
      </c>
      <c r="AD345" t="s">
        <v>13</v>
      </c>
      <c r="AE345" t="s">
        <v>43</v>
      </c>
      <c r="AF345">
        <v>21</v>
      </c>
      <c r="AG345" t="s">
        <v>96</v>
      </c>
      <c r="AH345" t="str">
        <f t="shared" si="15"/>
        <v>Liberia|HCD Index - New business density</v>
      </c>
      <c r="AI345">
        <v>21</v>
      </c>
      <c r="AJ345" t="s">
        <v>97</v>
      </c>
      <c r="AK345">
        <v>0</v>
      </c>
      <c r="AL345">
        <v>0</v>
      </c>
      <c r="AM345">
        <v>0</v>
      </c>
      <c r="AO345">
        <v>0</v>
      </c>
      <c r="AP345">
        <v>9</v>
      </c>
      <c r="AQ345">
        <v>8.8248194103486145E-5</v>
      </c>
      <c r="AR345">
        <v>8.035341915548519E-4</v>
      </c>
    </row>
    <row r="346" spans="1:44" x14ac:dyDescent="0.35">
      <c r="A346" t="s">
        <v>21</v>
      </c>
      <c r="B346" t="s">
        <v>94</v>
      </c>
      <c r="C346" t="str">
        <f t="shared" si="14"/>
        <v>ECOWAS|HCD Index - Individuals using Internet</v>
      </c>
      <c r="E346" s="59" t="str">
        <f>IFERROR(INDEX(Sheet7!D:D, MATCH(B346,Sheet7!B:B, 0)), "Non trouvé")</f>
        <v>% of the population</v>
      </c>
      <c r="F346" t="str">
        <f>IFERROR(INDEX(Sheet7!D:D, MATCH(C346,Sheet7!C:C, 0)), "Non trouvé")</f>
        <v>% of the population</v>
      </c>
      <c r="G346">
        <v>0.13</v>
      </c>
      <c r="I346">
        <f>IFERROR(INDEX(AO:AO, MATCH(C346, AH:AH, 0)), "Non trouvé")</f>
        <v>0.1898031065113793</v>
      </c>
      <c r="J346">
        <f>IFERROR(INDEX(Sheet1!N:N, MATCH(C346, Sheet1!E:E, 0)), "Non trouvé")</f>
        <v>0.141920576322901</v>
      </c>
      <c r="K346">
        <f>IFERROR(INDEX(Sheet1!O:O, MATCH(C346, Sheet1!E:E, 0)), "Non trouvé")</f>
        <v>0.37068898349766072</v>
      </c>
      <c r="L346">
        <f t="shared" si="12"/>
        <v>5.9803106511379295E-2</v>
      </c>
      <c r="M346">
        <f t="shared" si="13"/>
        <v>-4.7882530188478295E-2</v>
      </c>
      <c r="N346" s="59">
        <f>IFERROR(INDEX(Sheet7!L:L, MATCH(B346,Sheet7!B:B, 0)), "Non trouvé")</f>
        <v>1</v>
      </c>
      <c r="O346">
        <v>0.13</v>
      </c>
      <c r="P346">
        <v>0.1898031065113793</v>
      </c>
      <c r="Q346">
        <v>0.141920576322901</v>
      </c>
      <c r="R346">
        <v>0.37068898349766072</v>
      </c>
      <c r="AD346" t="s">
        <v>14</v>
      </c>
      <c r="AE346" t="s">
        <v>43</v>
      </c>
      <c r="AF346">
        <v>21</v>
      </c>
      <c r="AG346" t="s">
        <v>96</v>
      </c>
      <c r="AH346" t="str">
        <f t="shared" si="15"/>
        <v>Mali|HCD Index - New business density</v>
      </c>
      <c r="AI346">
        <v>21</v>
      </c>
      <c r="AJ346" t="s">
        <v>97</v>
      </c>
      <c r="AK346">
        <v>7.6102010267772996E-3</v>
      </c>
      <c r="AL346">
        <v>0.01</v>
      </c>
      <c r="AM346">
        <v>-3.9344901103740976E-3</v>
      </c>
      <c r="AO346">
        <v>6.0655098896259026E-3</v>
      </c>
      <c r="AP346">
        <v>8</v>
      </c>
      <c r="AQ346">
        <v>8.9587535136218168E-3</v>
      </c>
      <c r="AR346">
        <v>1.988929685751099E-2</v>
      </c>
    </row>
    <row r="347" spans="1:44" x14ac:dyDescent="0.35">
      <c r="A347" t="s">
        <v>21</v>
      </c>
      <c r="B347" t="s">
        <v>96</v>
      </c>
      <c r="C347" t="str">
        <f t="shared" si="14"/>
        <v>ECOWAS|HCD Index - New business density</v>
      </c>
      <c r="E347" s="59" t="str">
        <f>IFERROR(INDEX(Sheet7!D:D, MATCH(B347,Sheet7!B:B, 0)), "Non trouvé")</f>
        <v>New registrations per 1,000 people ages 15-64</v>
      </c>
      <c r="F347" t="str">
        <f>IFERROR(INDEX(Sheet7!D:D, MATCH(C347,Sheet7!C:C, 0)), "Non trouvé")</f>
        <v>New registrations per 1,000 people ages 15-64</v>
      </c>
      <c r="G347">
        <v>0.04</v>
      </c>
      <c r="I347">
        <f>IFERROR(INDEX(AO:AO, MATCH(C347, AH:AH, 0)), "Non trouvé")</f>
        <v>4.7272885803062187E-2</v>
      </c>
      <c r="J347">
        <f>IFERROR(INDEX(Sheet1!N:N, MATCH(C347, Sheet1!E:E, 0)), "Non trouvé")</f>
        <v>4.939360280584517E-2</v>
      </c>
      <c r="K347">
        <f>IFERROR(INDEX(Sheet1!O:O, MATCH(C347, Sheet1!E:E, 0)), "Non trouvé")</f>
        <v>0.1072222950818838</v>
      </c>
      <c r="L347">
        <f t="shared" si="12"/>
        <v>7.272885803062186E-3</v>
      </c>
      <c r="M347">
        <f t="shared" si="13"/>
        <v>2.1207170027829833E-3</v>
      </c>
      <c r="N347" s="59">
        <f>IFERROR(INDEX(Sheet7!L:L, MATCH(B347,Sheet7!B:B, 0)), "Non trouvé")</f>
        <v>1</v>
      </c>
      <c r="O347">
        <v>0.04</v>
      </c>
      <c r="P347">
        <v>4.7272885803062187E-2</v>
      </c>
      <c r="Q347">
        <v>4.939360280584517E-2</v>
      </c>
      <c r="R347">
        <v>0.1072222950818838</v>
      </c>
      <c r="AD347" t="s">
        <v>15</v>
      </c>
      <c r="AE347" t="s">
        <v>43</v>
      </c>
      <c r="AF347">
        <v>21</v>
      </c>
      <c r="AG347" t="s">
        <v>96</v>
      </c>
      <c r="AH347" t="str">
        <f t="shared" si="15"/>
        <v>Niger|HCD Index - New business density</v>
      </c>
      <c r="AI347">
        <v>21</v>
      </c>
      <c r="AJ347" t="s">
        <v>97</v>
      </c>
      <c r="AK347">
        <v>1.6213982665083759E-3</v>
      </c>
      <c r="AL347">
        <v>0</v>
      </c>
      <c r="AM347">
        <v>0</v>
      </c>
      <c r="AP347" t="s">
        <v>148</v>
      </c>
      <c r="AQ347">
        <v>1.7929494395090429E-3</v>
      </c>
      <c r="AR347">
        <v>4.8698686277525429E-3</v>
      </c>
    </row>
    <row r="348" spans="1:44" x14ac:dyDescent="0.35">
      <c r="A348" t="s">
        <v>19</v>
      </c>
      <c r="B348" t="s">
        <v>58</v>
      </c>
      <c r="C348" t="str">
        <f t="shared" si="14"/>
        <v>Gambia, The|HCD Index - Integrated index</v>
      </c>
      <c r="E348" s="59" t="str">
        <f>IFERROR(INDEX(Sheet7!D:D, MATCH(B348,Sheet7!B:B, 0)), "Non trouvé")</f>
        <v>Scale 0-1</v>
      </c>
      <c r="F348" t="str">
        <f>IFERROR(INDEX(Sheet7!D:D, MATCH(C348,Sheet7!C:C, 0)), "Non trouvé")</f>
        <v>Non trouvé</v>
      </c>
      <c r="G348">
        <v>0.28000000000000003</v>
      </c>
      <c r="I348">
        <f>IFERROR(INDEX(AO:AO, MATCH(C348, AH:AH, 0)), "Non trouvé")</f>
        <v>0.24747423349748759</v>
      </c>
      <c r="J348">
        <f>IFERROR(INDEX(Sheet1!N:N, MATCH(C348, Sheet1!E:E, 0)), "Non trouvé")</f>
        <v>0.29615160700196708</v>
      </c>
      <c r="K348">
        <f>IFERROR(INDEX(Sheet1!O:O, MATCH(C348, Sheet1!E:E, 0)), "Non trouvé")</f>
        <v>0.45500492213348293</v>
      </c>
      <c r="L348">
        <f t="shared" si="12"/>
        <v>-3.2525766502512432E-2</v>
      </c>
      <c r="M348">
        <f t="shared" si="13"/>
        <v>4.8677373504479482E-2</v>
      </c>
      <c r="N348" s="59">
        <f>IFERROR(INDEX(Sheet7!L:L, MATCH(B348,Sheet7!B:B, 0)), "Non trouvé")</f>
        <v>1</v>
      </c>
      <c r="O348">
        <v>0.28000000000000003</v>
      </c>
      <c r="P348">
        <v>0.24747423349748759</v>
      </c>
      <c r="Q348">
        <v>0.29615160700196708</v>
      </c>
      <c r="R348">
        <v>0.45500492213348293</v>
      </c>
      <c r="AD348" t="s">
        <v>16</v>
      </c>
      <c r="AE348" t="s">
        <v>43</v>
      </c>
      <c r="AF348">
        <v>21</v>
      </c>
      <c r="AG348" t="s">
        <v>96</v>
      </c>
      <c r="AH348" t="str">
        <f t="shared" si="15"/>
        <v>Nigeria|HCD Index - New business density</v>
      </c>
      <c r="AI348">
        <v>21</v>
      </c>
      <c r="AJ348" t="s">
        <v>97</v>
      </c>
      <c r="AK348">
        <v>1.9792903871760761E-2</v>
      </c>
      <c r="AL348">
        <v>0.02</v>
      </c>
      <c r="AM348">
        <v>1.2358599085721088E-3</v>
      </c>
      <c r="AO348">
        <v>2.1235859908572109E-2</v>
      </c>
      <c r="AP348">
        <v>3</v>
      </c>
      <c r="AQ348">
        <v>2.3159000000185389E-2</v>
      </c>
      <c r="AR348">
        <v>5.044252065686794E-2</v>
      </c>
    </row>
    <row r="349" spans="1:44" x14ac:dyDescent="0.35">
      <c r="A349" t="s">
        <v>19</v>
      </c>
      <c r="B349" t="s">
        <v>60</v>
      </c>
      <c r="C349" t="str">
        <f t="shared" si="14"/>
        <v>Gambia, The|HCD Index - Health and nutrition</v>
      </c>
      <c r="E349" s="59" t="str">
        <f>IFERROR(INDEX(Sheet7!D:D, MATCH(B349,Sheet7!B:B, 0)), "Non trouvé")</f>
        <v>Scale 0-1</v>
      </c>
      <c r="F349" t="str">
        <f>IFERROR(INDEX(Sheet7!D:D, MATCH(C349,Sheet7!C:C, 0)), "Non trouvé")</f>
        <v>Non trouvé</v>
      </c>
      <c r="G349">
        <v>0.4</v>
      </c>
      <c r="I349">
        <f>IFERROR(INDEX(AO:AO, MATCH(C349, AH:AH, 0)), "Non trouvé")</f>
        <v>0.43634965290981659</v>
      </c>
      <c r="J349">
        <f>IFERROR(INDEX(Sheet1!N:N, MATCH(C349, Sheet1!E:E, 0)), "Non trouvé")</f>
        <v>0.45656184305558029</v>
      </c>
      <c r="K349">
        <f>IFERROR(INDEX(Sheet1!O:O, MATCH(C349, Sheet1!E:E, 0)), "Non trouvé")</f>
        <v>0.66089677067272645</v>
      </c>
      <c r="L349">
        <f t="shared" si="12"/>
        <v>3.6349652909816565E-2</v>
      </c>
      <c r="M349">
        <f t="shared" si="13"/>
        <v>2.0212190145763698E-2</v>
      </c>
      <c r="N349" s="59">
        <f>IFERROR(INDEX(Sheet7!L:L, MATCH(B349,Sheet7!B:B, 0)), "Non trouvé")</f>
        <v>1</v>
      </c>
      <c r="O349">
        <v>0.4</v>
      </c>
      <c r="P349">
        <v>0.43634965290981659</v>
      </c>
      <c r="Q349">
        <v>0.45656184305558029</v>
      </c>
      <c r="R349">
        <v>0.66089677067272645</v>
      </c>
      <c r="AD349" t="s">
        <v>17</v>
      </c>
      <c r="AE349" t="s">
        <v>43</v>
      </c>
      <c r="AF349">
        <v>21</v>
      </c>
      <c r="AG349" t="s">
        <v>96</v>
      </c>
      <c r="AH349" t="str">
        <f t="shared" si="15"/>
        <v>Senegal|HCD Index - New business density</v>
      </c>
      <c r="AI349">
        <v>21</v>
      </c>
      <c r="AJ349" t="s">
        <v>97</v>
      </c>
      <c r="AK349">
        <v>1.101480619597758E-2</v>
      </c>
      <c r="AL349">
        <v>0.01</v>
      </c>
      <c r="AM349">
        <v>1.0705589564135205E-3</v>
      </c>
      <c r="AO349">
        <v>1.1070558956413521E-2</v>
      </c>
      <c r="AP349">
        <v>6</v>
      </c>
      <c r="AQ349">
        <v>1.292718590561604E-2</v>
      </c>
      <c r="AR349">
        <v>2.8427768574881759E-2</v>
      </c>
    </row>
    <row r="350" spans="1:44" x14ac:dyDescent="0.35">
      <c r="A350" t="s">
        <v>19</v>
      </c>
      <c r="B350" t="s">
        <v>63</v>
      </c>
      <c r="C350" t="str">
        <f t="shared" si="14"/>
        <v>Gambia, The|HCD Index - Fertility rate</v>
      </c>
      <c r="E350" s="59" t="str">
        <f>IFERROR(INDEX(Sheet7!D:D, MATCH(B350,Sheet7!B:B, 0)), "Non trouvé")</f>
        <v>births per woman</v>
      </c>
      <c r="F350" t="str">
        <f>IFERROR(INDEX(Sheet7!D:D, MATCH(C350,Sheet7!C:C, 0)), "Non trouvé")</f>
        <v>Non trouvé</v>
      </c>
      <c r="G350">
        <v>0.35</v>
      </c>
      <c r="I350">
        <f>IFERROR(INDEX(AO:AO, MATCH(C350, AH:AH, 0)), "Non trouvé")</f>
        <v>0.43297585763472679</v>
      </c>
      <c r="J350">
        <f>IFERROR(INDEX(Sheet1!N:N, MATCH(C350, Sheet1!E:E, 0)), "Non trouvé")</f>
        <v>0.41841068069098458</v>
      </c>
      <c r="K350">
        <f>IFERROR(INDEX(Sheet1!O:O, MATCH(C350, Sheet1!E:E, 0)), "Non trouvé")</f>
        <v>0.60321286065844981</v>
      </c>
      <c r="L350">
        <f t="shared" si="12"/>
        <v>8.2975857634726813E-2</v>
      </c>
      <c r="M350">
        <f t="shared" si="13"/>
        <v>-1.4565176943742209E-2</v>
      </c>
      <c r="N350" s="59">
        <f>IFERROR(INDEX(Sheet7!L:L, MATCH(B350,Sheet7!B:B, 0)), "Non trouvé")</f>
        <v>-1</v>
      </c>
      <c r="O350">
        <v>0.35</v>
      </c>
      <c r="P350">
        <v>0.43297585763472679</v>
      </c>
      <c r="Q350">
        <v>0.41841068069098458</v>
      </c>
      <c r="R350">
        <v>0.60321286065844981</v>
      </c>
      <c r="AD350" t="s">
        <v>18</v>
      </c>
      <c r="AE350" t="s">
        <v>43</v>
      </c>
      <c r="AF350">
        <v>21</v>
      </c>
      <c r="AG350" t="s">
        <v>96</v>
      </c>
      <c r="AH350" t="str">
        <f t="shared" si="15"/>
        <v>Sierra Leone|HCD Index - New business density</v>
      </c>
      <c r="AI350">
        <v>21</v>
      </c>
      <c r="AJ350" t="s">
        <v>97</v>
      </c>
      <c r="AK350">
        <v>1.085406826498884E-2</v>
      </c>
      <c r="AL350">
        <v>0.01</v>
      </c>
      <c r="AM350">
        <v>-0.01</v>
      </c>
      <c r="AP350" t="s">
        <v>148</v>
      </c>
      <c r="AQ350">
        <v>1.1760843847576859E-2</v>
      </c>
      <c r="AR350">
        <v>2.8024650971092659E-2</v>
      </c>
    </row>
    <row r="351" spans="1:44" x14ac:dyDescent="0.35">
      <c r="A351" t="s">
        <v>19</v>
      </c>
      <c r="B351" t="s">
        <v>65</v>
      </c>
      <c r="C351" t="str">
        <f t="shared" si="14"/>
        <v>Gambia, The|HCD Index - Maternal mortality rate</v>
      </c>
      <c r="E351" s="59" t="str">
        <f>IFERROR(INDEX(Sheet7!D:D, MATCH(B351,Sheet7!B:B, 0)), "Non trouvé")</f>
        <v># of deaths/100,000 live births</v>
      </c>
      <c r="F351" t="str">
        <f>IFERROR(INDEX(Sheet7!D:D, MATCH(C351,Sheet7!C:C, 0)), "Non trouvé")</f>
        <v>Non trouvé</v>
      </c>
      <c r="G351">
        <v>0.48</v>
      </c>
      <c r="I351">
        <f>IFERROR(INDEX(AO:AO, MATCH(C351, AH:AH, 0)), "Non trouvé")</f>
        <v>0.60280730935927895</v>
      </c>
      <c r="J351">
        <f>IFERROR(INDEX(Sheet1!N:N, MATCH(C351, Sheet1!E:E, 0)), "Non trouvé")</f>
        <v>0.58609747989825478</v>
      </c>
      <c r="K351">
        <f>IFERROR(INDEX(Sheet1!O:O, MATCH(C351, Sheet1!E:E, 0)), "Non trouvé")</f>
        <v>0.8154829535886674</v>
      </c>
      <c r="L351">
        <f t="shared" si="12"/>
        <v>0.12280730935927897</v>
      </c>
      <c r="M351">
        <f t="shared" si="13"/>
        <v>-1.6709829461024173E-2</v>
      </c>
      <c r="N351" s="59">
        <f>IFERROR(INDEX(Sheet7!L:L, MATCH(B351,Sheet7!B:B, 0)), "Non trouvé")</f>
        <v>-1</v>
      </c>
      <c r="O351">
        <v>0.48</v>
      </c>
      <c r="P351">
        <v>0.60280730935927895</v>
      </c>
      <c r="Q351">
        <v>0.58609747989825478</v>
      </c>
      <c r="R351">
        <v>0.8154829535886674</v>
      </c>
      <c r="AD351" t="s">
        <v>19</v>
      </c>
      <c r="AE351" t="s">
        <v>43</v>
      </c>
      <c r="AF351">
        <v>21</v>
      </c>
      <c r="AG351" t="s">
        <v>96</v>
      </c>
      <c r="AH351" t="str">
        <f t="shared" si="15"/>
        <v>Gambia, The|HCD Index - New business density</v>
      </c>
      <c r="AI351">
        <v>21</v>
      </c>
      <c r="AJ351" t="s">
        <v>97</v>
      </c>
      <c r="AM351">
        <v>0</v>
      </c>
      <c r="AP351" t="s">
        <v>148</v>
      </c>
      <c r="AR351">
        <v>0.1072222950818838</v>
      </c>
    </row>
    <row r="352" spans="1:44" x14ac:dyDescent="0.35">
      <c r="A352" t="s">
        <v>19</v>
      </c>
      <c r="B352" t="s">
        <v>67</v>
      </c>
      <c r="C352" t="str">
        <f t="shared" si="14"/>
        <v>Gambia, The|HCD Index - Under-5 mortality rate</v>
      </c>
      <c r="E352" s="59" t="str">
        <f>IFERROR(INDEX(Sheet7!D:D, MATCH(B352,Sheet7!B:B, 0)), "Non trouvé")</f>
        <v># of deaths/1000 live births</v>
      </c>
      <c r="F352" t="str">
        <f>IFERROR(INDEX(Sheet7!D:D, MATCH(C352,Sheet7!C:C, 0)), "Non trouvé")</f>
        <v>Non trouvé</v>
      </c>
      <c r="G352">
        <v>0.61</v>
      </c>
      <c r="I352">
        <f>IFERROR(INDEX(AO:AO, MATCH(C352, AH:AH, 0)), "Non trouvé")</f>
        <v>0.64365631045856353</v>
      </c>
      <c r="J352">
        <f>IFERROR(INDEX(Sheet1!N:N, MATCH(C352, Sheet1!E:E, 0)), "Non trouvé")</f>
        <v>0.69903013481091392</v>
      </c>
      <c r="K352">
        <f>IFERROR(INDEX(Sheet1!O:O, MATCH(C352, Sheet1!E:E, 0)), "Non trouvé")</f>
        <v>0.87198431038549717</v>
      </c>
      <c r="L352">
        <f t="shared" si="12"/>
        <v>3.3656310458563543E-2</v>
      </c>
      <c r="M352">
        <f t="shared" si="13"/>
        <v>5.5373824352350387E-2</v>
      </c>
      <c r="N352" s="59">
        <f>IFERROR(INDEX(Sheet7!L:L, MATCH(B352,Sheet7!B:B, 0)), "Non trouvé")</f>
        <v>-1</v>
      </c>
      <c r="O352">
        <v>0.61</v>
      </c>
      <c r="P352">
        <v>0.64365631045856353</v>
      </c>
      <c r="Q352">
        <v>0.69903013481091392</v>
      </c>
      <c r="R352">
        <v>0.87198431038549717</v>
      </c>
      <c r="AD352" t="s">
        <v>20</v>
      </c>
      <c r="AE352" t="s">
        <v>43</v>
      </c>
      <c r="AF352">
        <v>21</v>
      </c>
      <c r="AG352" t="s">
        <v>96</v>
      </c>
      <c r="AH352" t="str">
        <f t="shared" si="15"/>
        <v>Togo|HCD Index - New business density</v>
      </c>
      <c r="AI352">
        <v>21</v>
      </c>
      <c r="AJ352" t="s">
        <v>97</v>
      </c>
      <c r="AK352">
        <v>1.3940265443954131E-2</v>
      </c>
      <c r="AL352">
        <v>0.02</v>
      </c>
      <c r="AM352">
        <v>2.70202410589062E-3</v>
      </c>
      <c r="AO352">
        <v>2.270202410589062E-2</v>
      </c>
      <c r="AP352">
        <v>2</v>
      </c>
      <c r="AQ352">
        <v>1.6337122348806059E-2</v>
      </c>
      <c r="AR352">
        <v>3.5764581452668677E-2</v>
      </c>
    </row>
    <row r="353" spans="1:44" x14ac:dyDescent="0.35">
      <c r="A353" t="s">
        <v>19</v>
      </c>
      <c r="B353" t="s">
        <v>67</v>
      </c>
      <c r="C353" t="str">
        <f t="shared" si="14"/>
        <v>Gambia, The|HCD Index - Under-5 mortality rate</v>
      </c>
      <c r="E353" s="59" t="str">
        <f>IFERROR(INDEX(Sheet7!D:D, MATCH(B353,Sheet7!B:B, 0)), "Non trouvé")</f>
        <v># of deaths/1000 live births</v>
      </c>
      <c r="F353" t="str">
        <f>IFERROR(INDEX(Sheet7!D:D, MATCH(C353,Sheet7!C:C, 0)), "Non trouvé")</f>
        <v>Non trouvé</v>
      </c>
      <c r="G353">
        <v>0.78</v>
      </c>
      <c r="I353">
        <f>IFERROR(INDEX(AO:AO, MATCH(C353, AH:AH, 0)), "Non trouvé")</f>
        <v>0.64365631045856353</v>
      </c>
      <c r="J353">
        <f>IFERROR(INDEX(Sheet1!N:N, MATCH(C353, Sheet1!E:E, 0)), "Non trouvé")</f>
        <v>0.69903013481091392</v>
      </c>
      <c r="K353">
        <f>IFERROR(INDEX(Sheet1!O:O, MATCH(C353, Sheet1!E:E, 0)), "Non trouvé")</f>
        <v>0.87198431038549717</v>
      </c>
      <c r="L353">
        <f t="shared" si="12"/>
        <v>-0.1363436895414365</v>
      </c>
      <c r="M353">
        <f t="shared" si="13"/>
        <v>5.5373824352350387E-2</v>
      </c>
      <c r="N353" s="59">
        <f>IFERROR(INDEX(Sheet7!L:L, MATCH(B353,Sheet7!B:B, 0)), "Non trouvé")</f>
        <v>-1</v>
      </c>
      <c r="O353">
        <v>0.78</v>
      </c>
      <c r="P353">
        <v>0.64365631045856353</v>
      </c>
      <c r="Q353">
        <v>0.69903013481091392</v>
      </c>
      <c r="R353">
        <v>0.87198431038549717</v>
      </c>
      <c r="AD353" t="s">
        <v>21</v>
      </c>
      <c r="AE353" t="s">
        <v>43</v>
      </c>
      <c r="AF353">
        <v>21</v>
      </c>
      <c r="AG353" t="s">
        <v>96</v>
      </c>
      <c r="AH353" t="str">
        <f t="shared" si="15"/>
        <v>ECOWAS|HCD Index - New business density</v>
      </c>
      <c r="AI353">
        <v>21</v>
      </c>
      <c r="AJ353" t="s">
        <v>97</v>
      </c>
      <c r="AK353">
        <v>4.2433104590603322E-2</v>
      </c>
      <c r="AL353">
        <v>0.04</v>
      </c>
      <c r="AM353">
        <v>7.272885803062186E-3</v>
      </c>
      <c r="AO353">
        <v>4.7272885803062187E-2</v>
      </c>
      <c r="AQ353">
        <v>4.939360280584517E-2</v>
      </c>
      <c r="AR353">
        <v>0.1072222950818838</v>
      </c>
    </row>
    <row r="354" spans="1:44" x14ac:dyDescent="0.35">
      <c r="A354" t="s">
        <v>19</v>
      </c>
      <c r="B354" t="s">
        <v>71</v>
      </c>
      <c r="C354" t="str">
        <f t="shared" si="14"/>
        <v>Gambia, The|HCD Index - Life expectancy at birth</v>
      </c>
      <c r="E354" s="59" t="str">
        <f>IFERROR(INDEX(Sheet7!D:D, MATCH(B354,Sheet7!B:B, 0)), "Non trouvé")</f>
        <v># years</v>
      </c>
      <c r="F354" t="str">
        <f>IFERROR(INDEX(Sheet7!D:D, MATCH(C354,Sheet7!C:C, 0)), "Non trouvé")</f>
        <v>Non trouvé</v>
      </c>
      <c r="G354">
        <v>0.28000000000000003</v>
      </c>
      <c r="I354">
        <f>IFERROR(INDEX(AO:AO, MATCH(C354, AH:AH, 0)), "Non trouvé")</f>
        <v>0.27770118507128738</v>
      </c>
      <c r="J354">
        <f>IFERROR(INDEX(Sheet1!N:N, MATCH(C354, Sheet1!E:E, 0)), "Non trouvé")</f>
        <v>0.34685189233899277</v>
      </c>
      <c r="K354">
        <f>IFERROR(INDEX(Sheet1!O:O, MATCH(C354, Sheet1!E:E, 0)), "Non trouvé")</f>
        <v>0.56628996930677433</v>
      </c>
      <c r="L354">
        <f t="shared" si="12"/>
        <v>-2.2988149287126447E-3</v>
      </c>
      <c r="M354">
        <f t="shared" si="13"/>
        <v>6.9150707267705391E-2</v>
      </c>
      <c r="N354" s="59">
        <f>IFERROR(INDEX(Sheet7!L:L, MATCH(B354,Sheet7!B:B, 0)), "Non trouvé")</f>
        <v>1</v>
      </c>
      <c r="O354">
        <v>0.28000000000000003</v>
      </c>
      <c r="P354">
        <v>0.27770118507128738</v>
      </c>
      <c r="Q354">
        <v>0.34685189233899277</v>
      </c>
      <c r="R354">
        <v>0.56628996930677433</v>
      </c>
    </row>
    <row r="355" spans="1:44" x14ac:dyDescent="0.35">
      <c r="A355" t="s">
        <v>19</v>
      </c>
      <c r="B355" t="s">
        <v>73</v>
      </c>
      <c r="C355" t="str">
        <f t="shared" si="14"/>
        <v>Gambia, The|HCD Index - Government health exp.</v>
      </c>
      <c r="E355" s="59" t="str">
        <f>IFERROR(INDEX(Sheet7!D:D, MATCH(B355,Sheet7!B:B, 0)), "Non trouvé")</f>
        <v>% of general government expenditure</v>
      </c>
      <c r="F355" t="str">
        <f>IFERROR(INDEX(Sheet7!D:D, MATCH(C355,Sheet7!C:C, 0)), "Non trouvé")</f>
        <v>Non trouvé</v>
      </c>
      <c r="G355">
        <v>0.1</v>
      </c>
      <c r="I355">
        <f>IFERROR(INDEX(AO:AO, MATCH(C355, AH:AH, 0)), "Non trouvé")</f>
        <v>0.16506217374280241</v>
      </c>
      <c r="J355">
        <f>IFERROR(INDEX(Sheet1!N:N, MATCH(C355, Sheet1!E:E, 0)), "Non trouvé")</f>
        <v>0.27475638535930091</v>
      </c>
      <c r="K355">
        <f>IFERROR(INDEX(Sheet1!O:O, MATCH(C355, Sheet1!E:E, 0)), "Non trouvé")</f>
        <v>0.49547780709662992</v>
      </c>
      <c r="L355">
        <f t="shared" si="12"/>
        <v>6.5062173742802404E-2</v>
      </c>
      <c r="M355">
        <f t="shared" si="13"/>
        <v>0.1096942116164985</v>
      </c>
      <c r="N355" s="59">
        <f>IFERROR(INDEX(Sheet7!L:L, MATCH(B355,Sheet7!B:B, 0)), "Non trouvé")</f>
        <v>1</v>
      </c>
      <c r="O355">
        <v>0.1</v>
      </c>
      <c r="P355">
        <v>0.16506217374280241</v>
      </c>
      <c r="Q355">
        <v>0.27475638535930091</v>
      </c>
      <c r="R355">
        <v>0.49547780709662992</v>
      </c>
    </row>
    <row r="356" spans="1:44" x14ac:dyDescent="0.35">
      <c r="A356" t="s">
        <v>19</v>
      </c>
      <c r="B356" t="s">
        <v>75</v>
      </c>
      <c r="C356" t="str">
        <f t="shared" si="14"/>
        <v>Gambia, The|HCD Index - Child Marriage</v>
      </c>
      <c r="E356" s="59" t="str">
        <f>IFERROR(INDEX(Sheet7!D:D, MATCH(B356,Sheet7!B:B, 0)), "Non trouvé")</f>
        <v>% of women ages 20-24 married before 18</v>
      </c>
      <c r="F356" t="str">
        <f>IFERROR(INDEX(Sheet7!D:D, MATCH(C356,Sheet7!C:C, 0)), "Non trouvé")</f>
        <v>Non trouvé</v>
      </c>
      <c r="G356">
        <v>0.71</v>
      </c>
      <c r="I356">
        <f>IFERROR(INDEX(AO:AO, MATCH(C356, AH:AH, 0)), "Non trouvé")</f>
        <v>0.71373832431297757</v>
      </c>
      <c r="J356">
        <f>IFERROR(INDEX(Sheet1!N:N, MATCH(C356, Sheet1!E:E, 0)), "Non trouvé")</f>
        <v>0</v>
      </c>
      <c r="K356">
        <f>IFERROR(INDEX(Sheet1!O:O, MATCH(C356, Sheet1!E:E, 0)), "Non trouvé")</f>
        <v>0.89353471144569141</v>
      </c>
      <c r="L356">
        <f t="shared" si="12"/>
        <v>3.7383243129776034E-3</v>
      </c>
      <c r="M356">
        <f t="shared" si="13"/>
        <v>-0.71373832431297757</v>
      </c>
      <c r="N356" s="59">
        <f>IFERROR(INDEX(Sheet7!L:L, MATCH(B356,Sheet7!B:B, 0)), "Non trouvé")</f>
        <v>-1</v>
      </c>
      <c r="O356">
        <v>0.71</v>
      </c>
      <c r="P356">
        <v>0.71373832431297757</v>
      </c>
      <c r="Q356">
        <v>0</v>
      </c>
      <c r="R356">
        <v>0.89353471144569141</v>
      </c>
    </row>
    <row r="357" spans="1:44" x14ac:dyDescent="0.35">
      <c r="A357" t="s">
        <v>19</v>
      </c>
      <c r="B357" t="s">
        <v>61</v>
      </c>
      <c r="C357" t="str">
        <f t="shared" si="14"/>
        <v>Gambia, The|HCD Index - Education, skills and labor participation</v>
      </c>
      <c r="E357" s="59" t="str">
        <f>IFERROR(INDEX(Sheet7!D:D, MATCH(B357,Sheet7!B:B, 0)), "Non trouvé")</f>
        <v>Scale 0-1</v>
      </c>
      <c r="F357" t="str">
        <f>IFERROR(INDEX(Sheet7!D:D, MATCH(C357,Sheet7!C:C, 0)), "Non trouvé")</f>
        <v>Non trouvé</v>
      </c>
      <c r="G357">
        <v>0.19</v>
      </c>
      <c r="I357">
        <f>IFERROR(INDEX(AO:AO, MATCH(C357, AH:AH, 0)), "Non trouvé")</f>
        <v>0.16068938360186319</v>
      </c>
      <c r="J357">
        <f>IFERROR(INDEX(Sheet1!N:N, MATCH(C357, Sheet1!E:E, 0)), "Non trouvé")</f>
        <v>0.21290057641259169</v>
      </c>
      <c r="K357">
        <f>IFERROR(INDEX(Sheet1!O:O, MATCH(C357, Sheet1!E:E, 0)), "Non trouvé")</f>
        <v>0.34484939941272719</v>
      </c>
      <c r="L357">
        <f t="shared" si="12"/>
        <v>-2.9310616398136813E-2</v>
      </c>
      <c r="M357">
        <f t="shared" si="13"/>
        <v>5.2211192810728502E-2</v>
      </c>
      <c r="N357" s="59">
        <f>IFERROR(INDEX(Sheet7!L:L, MATCH(B357,Sheet7!B:B, 0)), "Non trouvé")</f>
        <v>1</v>
      </c>
      <c r="O357">
        <v>0.19</v>
      </c>
      <c r="P357">
        <v>0.16068938360186319</v>
      </c>
      <c r="Q357">
        <v>0.21290057641259169</v>
      </c>
      <c r="R357">
        <v>0.34484939941272719</v>
      </c>
    </row>
    <row r="358" spans="1:44" x14ac:dyDescent="0.35">
      <c r="A358" t="s">
        <v>19</v>
      </c>
      <c r="B358" t="s">
        <v>77</v>
      </c>
      <c r="C358" t="str">
        <f t="shared" si="14"/>
        <v>Gambia, The|HCD Index - Government Education exp.</v>
      </c>
      <c r="E358" s="59" t="str">
        <f>IFERROR(INDEX(Sheet7!D:D, MATCH(B358,Sheet7!B:B, 0)), "Non trouvé")</f>
        <v>%GDP</v>
      </c>
      <c r="F358" t="str">
        <f>IFERROR(INDEX(Sheet7!D:D, MATCH(C358,Sheet7!C:C, 0)), "Non trouvé")</f>
        <v>Non trouvé</v>
      </c>
      <c r="G358">
        <v>0.15</v>
      </c>
      <c r="I358">
        <f>IFERROR(INDEX(AO:AO, MATCH(C358, AH:AH, 0)), "Non trouvé")</f>
        <v>0.10624161743811909</v>
      </c>
      <c r="J358">
        <f>IFERROR(INDEX(Sheet1!N:N, MATCH(C358, Sheet1!E:E, 0)), "Non trouvé")</f>
        <v>8.2869959197279117E-2</v>
      </c>
      <c r="K358">
        <f>IFERROR(INDEX(Sheet1!O:O, MATCH(C358, Sheet1!E:E, 0)), "Non trouvé")</f>
        <v>0.13599784012763261</v>
      </c>
      <c r="L358">
        <f t="shared" si="12"/>
        <v>-4.3758382561880901E-2</v>
      </c>
      <c r="M358">
        <f t="shared" si="13"/>
        <v>-2.3371658240839976E-2</v>
      </c>
      <c r="N358" s="59">
        <f>IFERROR(INDEX(Sheet7!L:L, MATCH(B358,Sheet7!B:B, 0)), "Non trouvé")</f>
        <v>1</v>
      </c>
      <c r="O358">
        <v>0.15</v>
      </c>
      <c r="P358">
        <v>0.10624161743811909</v>
      </c>
      <c r="Q358">
        <v>8.2869959197279117E-2</v>
      </c>
      <c r="R358">
        <v>0.13599784012763261</v>
      </c>
    </row>
    <row r="359" spans="1:44" x14ac:dyDescent="0.35">
      <c r="A359" t="s">
        <v>19</v>
      </c>
      <c r="B359" t="s">
        <v>79</v>
      </c>
      <c r="C359" t="str">
        <f t="shared" si="14"/>
        <v>Gambia, The|HCD Index - Ratio of teachers</v>
      </c>
      <c r="E359" s="59" t="str">
        <f>IFERROR(INDEX(Sheet7!D:D, MATCH(B359,Sheet7!B:B, 0)), "Non trouvé")</f>
        <v>pupil-teachers ratio (primary education</v>
      </c>
      <c r="F359" t="str">
        <f>IFERROR(INDEX(Sheet7!D:D, MATCH(C359,Sheet7!C:C, 0)), "Non trouvé")</f>
        <v>Non trouvé</v>
      </c>
      <c r="G359">
        <v>0.4</v>
      </c>
      <c r="I359">
        <f>IFERROR(INDEX(AO:AO, MATCH(C359, AH:AH, 0)), "Non trouvé")</f>
        <v>0.50250775771874956</v>
      </c>
      <c r="J359">
        <f>IFERROR(INDEX(Sheet1!N:N, MATCH(C359, Sheet1!E:E, 0)), "Non trouvé")</f>
        <v>0.56469125330648984</v>
      </c>
      <c r="K359">
        <f>IFERROR(INDEX(Sheet1!O:O, MATCH(C359, Sheet1!E:E, 0)), "Non trouvé")</f>
        <v>0.60869149573073256</v>
      </c>
      <c r="L359">
        <f t="shared" si="12"/>
        <v>0.10250775771874954</v>
      </c>
      <c r="M359">
        <f t="shared" si="13"/>
        <v>6.2183495587740278E-2</v>
      </c>
      <c r="N359" s="59">
        <f>IFERROR(INDEX(Sheet7!L:L, MATCH(B359,Sheet7!B:B, 0)), "Non trouvé")</f>
        <v>-1</v>
      </c>
      <c r="O359">
        <v>0.4</v>
      </c>
      <c r="P359">
        <v>0.50250775771874956</v>
      </c>
      <c r="Q359">
        <v>0.56469125330648984</v>
      </c>
      <c r="R359">
        <v>0.60869149573073256</v>
      </c>
    </row>
    <row r="360" spans="1:44" x14ac:dyDescent="0.35">
      <c r="A360" t="s">
        <v>19</v>
      </c>
      <c r="B360" t="s">
        <v>81</v>
      </c>
      <c r="C360" t="str">
        <f t="shared" si="14"/>
        <v>Gambia, The|HCD Index - Children out of school</v>
      </c>
      <c r="E360" s="59" t="str">
        <f>IFERROR(INDEX(Sheet7!D:D, MATCH(B360,Sheet7!B:B, 0)), "Non trouvé")</f>
        <v>% of primary school age children</v>
      </c>
      <c r="F360" t="str">
        <f>IFERROR(INDEX(Sheet7!D:D, MATCH(C360,Sheet7!C:C, 0)), "Non trouvé")</f>
        <v>Non trouvé</v>
      </c>
      <c r="G360">
        <v>0.66</v>
      </c>
      <c r="I360">
        <f>IFERROR(INDEX(AO:AO, MATCH(C360, AH:AH, 0)), "Non trouvé")</f>
        <v>0.33569232520429509</v>
      </c>
      <c r="J360">
        <f>IFERROR(INDEX(Sheet1!N:N, MATCH(C360, Sheet1!E:E, 0)), "Non trouvé")</f>
        <v>0.45732295388477012</v>
      </c>
      <c r="K360">
        <f>IFERROR(INDEX(Sheet1!O:O, MATCH(C360, Sheet1!E:E, 0)), "Non trouvé")</f>
        <v>0.49393632078733879</v>
      </c>
      <c r="L360">
        <f t="shared" si="12"/>
        <v>-0.32430767479570494</v>
      </c>
      <c r="M360">
        <f t="shared" si="13"/>
        <v>0.12163062868047503</v>
      </c>
      <c r="N360" s="59">
        <f>IFERROR(INDEX(Sheet7!L:L, MATCH(B360,Sheet7!B:B, 0)), "Non trouvé")</f>
        <v>-1</v>
      </c>
      <c r="O360">
        <v>0.66</v>
      </c>
      <c r="P360">
        <v>0.33569232520429509</v>
      </c>
      <c r="Q360">
        <v>0.45732295388477012</v>
      </c>
      <c r="R360">
        <v>0.49393632078733879</v>
      </c>
    </row>
    <row r="361" spans="1:44" x14ac:dyDescent="0.35">
      <c r="A361" t="s">
        <v>19</v>
      </c>
      <c r="B361" t="s">
        <v>83</v>
      </c>
      <c r="C361" t="str">
        <f t="shared" si="14"/>
        <v>Gambia, The|HCD Index - Mean years of schooling</v>
      </c>
      <c r="E361" s="59" t="str">
        <f>IFERROR(INDEX(Sheet7!D:D, MATCH(B361,Sheet7!B:B, 0)), "Non trouvé")</f>
        <v># years</v>
      </c>
      <c r="F361" t="str">
        <f>IFERROR(INDEX(Sheet7!D:D, MATCH(C361,Sheet7!C:C, 0)), "Non trouvé")</f>
        <v>Non trouvé</v>
      </c>
      <c r="G361">
        <v>0.18</v>
      </c>
      <c r="I361">
        <f>IFERROR(INDEX(AO:AO, MATCH(C361, AH:AH, 0)), "Non trouvé")</f>
        <v>0.22674069118360571</v>
      </c>
      <c r="J361">
        <f>IFERROR(INDEX(Sheet1!N:N, MATCH(C361, Sheet1!E:E, 0)), "Non trouvé")</f>
        <v>0.24855748795240881</v>
      </c>
      <c r="K361">
        <f>IFERROR(INDEX(Sheet1!O:O, MATCH(C361, Sheet1!E:E, 0)), "Non trouvé")</f>
        <v>0.46895549991856222</v>
      </c>
      <c r="L361">
        <f t="shared" si="12"/>
        <v>4.6740691183605715E-2</v>
      </c>
      <c r="M361">
        <f t="shared" si="13"/>
        <v>2.1816796768803104E-2</v>
      </c>
      <c r="N361" s="59">
        <f>IFERROR(INDEX(Sheet7!L:L, MATCH(B361,Sheet7!B:B, 0)), "Non trouvé")</f>
        <v>1</v>
      </c>
      <c r="O361">
        <v>0.18</v>
      </c>
      <c r="P361">
        <v>0.22674069118360571</v>
      </c>
      <c r="Q361">
        <v>0.24855748795240881</v>
      </c>
      <c r="R361">
        <v>0.46895549991856222</v>
      </c>
    </row>
    <row r="362" spans="1:44" x14ac:dyDescent="0.35">
      <c r="A362" t="s">
        <v>19</v>
      </c>
      <c r="B362" t="s">
        <v>84</v>
      </c>
      <c r="C362" t="str">
        <f t="shared" si="14"/>
        <v>Gambia, The|HCD Index - Harmonized test scores</v>
      </c>
      <c r="E362" s="59" t="str">
        <f>IFERROR(INDEX(Sheet7!D:D, MATCH(B362,Sheet7!B:B, 0)), "Non trouvé")</f>
        <v>score out of 625</v>
      </c>
      <c r="F362" t="str">
        <f>IFERROR(INDEX(Sheet7!D:D, MATCH(C362,Sheet7!C:C, 0)), "Non trouvé")</f>
        <v>Non trouvé</v>
      </c>
      <c r="G362">
        <v>0.24</v>
      </c>
      <c r="I362">
        <f>IFERROR(INDEX(AO:AO, MATCH(C362, AH:AH, 0)), "Non trouvé")</f>
        <v>0.24411886492986151</v>
      </c>
      <c r="J362">
        <f>IFERROR(INDEX(Sheet1!N:N, MATCH(C362, Sheet1!E:E, 0)), "Non trouvé")</f>
        <v>0.24789151436013029</v>
      </c>
      <c r="K362">
        <f>IFERROR(INDEX(Sheet1!O:O, MATCH(C362, Sheet1!E:E, 0)), "Non trouvé")</f>
        <v>0.54119597828317367</v>
      </c>
      <c r="L362">
        <f t="shared" si="12"/>
        <v>4.118864929861521E-3</v>
      </c>
      <c r="M362">
        <f t="shared" si="13"/>
        <v>3.7726494302687819E-3</v>
      </c>
      <c r="N362" s="59">
        <f>IFERROR(INDEX(Sheet7!L:L, MATCH(B362,Sheet7!B:B, 0)), "Non trouvé")</f>
        <v>1</v>
      </c>
      <c r="O362">
        <v>0.24</v>
      </c>
      <c r="P362">
        <v>0.24411886492986151</v>
      </c>
      <c r="Q362">
        <v>0.24789151436013029</v>
      </c>
      <c r="R362">
        <v>0.54119597828317367</v>
      </c>
    </row>
    <row r="363" spans="1:44" x14ac:dyDescent="0.35">
      <c r="A363" t="s">
        <v>19</v>
      </c>
      <c r="B363" t="s">
        <v>86</v>
      </c>
      <c r="C363" t="str">
        <f t="shared" si="14"/>
        <v>Gambia, The|HCD Index - Youth NEET</v>
      </c>
      <c r="E363" s="59" t="str">
        <f>IFERROR(INDEX(Sheet7!D:D, MATCH(B363,Sheet7!B:B, 0)), "Non trouvé")</f>
        <v>% of youth not employed, in education or in training</v>
      </c>
      <c r="F363" t="str">
        <f>IFERROR(INDEX(Sheet7!D:D, MATCH(C363,Sheet7!C:C, 0)), "Non trouvé")</f>
        <v>Non trouvé</v>
      </c>
      <c r="G363">
        <v>0</v>
      </c>
      <c r="I363">
        <f>IFERROR(INDEX(AO:AO, MATCH(C363, AH:AH, 0)), "Non trouvé")</f>
        <v>0</v>
      </c>
      <c r="J363">
        <f>IFERROR(INDEX(Sheet1!N:N, MATCH(C363, Sheet1!E:E, 0)), "Non trouvé")</f>
        <v>0.1649068080853982</v>
      </c>
      <c r="K363">
        <f>IFERROR(INDEX(Sheet1!O:O, MATCH(C363, Sheet1!E:E, 0)), "Non trouvé")</f>
        <v>0.50633146505004345</v>
      </c>
      <c r="L363">
        <f t="shared" si="12"/>
        <v>0</v>
      </c>
      <c r="M363">
        <f t="shared" si="13"/>
        <v>0.1649068080853982</v>
      </c>
      <c r="N363" s="59">
        <f>IFERROR(INDEX(Sheet7!L:L, MATCH(B363,Sheet7!B:B, 0)), "Non trouvé")</f>
        <v>-1</v>
      </c>
      <c r="O363">
        <v>0</v>
      </c>
      <c r="P363">
        <v>0</v>
      </c>
      <c r="Q363">
        <v>0.1649068080853982</v>
      </c>
      <c r="R363">
        <v>0.50633146505004345</v>
      </c>
    </row>
    <row r="364" spans="1:44" x14ac:dyDescent="0.35">
      <c r="A364" t="s">
        <v>19</v>
      </c>
      <c r="B364" t="s">
        <v>88</v>
      </c>
      <c r="C364" t="str">
        <f t="shared" si="14"/>
        <v>Gambia, The|HCD Index - Youth literacy rate</v>
      </c>
      <c r="E364" s="59" t="str">
        <f>IFERROR(INDEX(Sheet7!D:D, MATCH(B364,Sheet7!B:B, 0)), "Non trouvé")</f>
        <v>% in 15-24 years old population</v>
      </c>
      <c r="F364" t="str">
        <f>IFERROR(INDEX(Sheet7!D:D, MATCH(C364,Sheet7!C:C, 0)), "Non trouvé")</f>
        <v>Non trouvé</v>
      </c>
      <c r="I364">
        <f>IFERROR(INDEX(AO:AO, MATCH(C364, AH:AH, 0)), "Non trouvé")</f>
        <v>0</v>
      </c>
      <c r="J364">
        <f>IFERROR(INDEX(Sheet1!N:N, MATCH(C364, Sheet1!E:E, 0)), "Non trouvé")</f>
        <v>0</v>
      </c>
      <c r="K364">
        <f>IFERROR(INDEX(Sheet1!O:O, MATCH(C364, Sheet1!E:E, 0)), "Non trouvé")</f>
        <v>0.51321794436006074</v>
      </c>
      <c r="L364">
        <f t="shared" si="12"/>
        <v>0</v>
      </c>
      <c r="M364">
        <f t="shared" si="13"/>
        <v>0</v>
      </c>
      <c r="N364" s="59">
        <f>IFERROR(INDEX(Sheet7!L:L, MATCH(B364,Sheet7!B:B, 0)), "Non trouvé")</f>
        <v>1</v>
      </c>
      <c r="P364">
        <v>0</v>
      </c>
      <c r="Q364">
        <v>0</v>
      </c>
      <c r="R364">
        <v>0.51321794436006074</v>
      </c>
    </row>
    <row r="365" spans="1:44" x14ac:dyDescent="0.35">
      <c r="A365" t="s">
        <v>19</v>
      </c>
      <c r="B365" t="s">
        <v>90</v>
      </c>
      <c r="C365" t="str">
        <f t="shared" si="14"/>
        <v>Gambia, The|HCD Index - Number of citations</v>
      </c>
      <c r="E365" s="59" t="str">
        <f>IFERROR(INDEX(Sheet7!D:D, MATCH(B365,Sheet7!B:B, 0)), "Non trouvé")</f>
        <v># citations in thousands</v>
      </c>
      <c r="F365" t="str">
        <f>IFERROR(INDEX(Sheet7!D:D, MATCH(C365,Sheet7!C:C, 0)), "Non trouvé")</f>
        <v>Non trouvé</v>
      </c>
      <c r="G365">
        <v>0</v>
      </c>
      <c r="I365">
        <f>IFERROR(INDEX(AO:AO, MATCH(C365, AH:AH, 0)), "Non trouvé")</f>
        <v>3.769807552452595E-3</v>
      </c>
      <c r="J365">
        <f>IFERROR(INDEX(Sheet1!N:N, MATCH(C365, Sheet1!E:E, 0)), "Non trouvé")</f>
        <v>2.974254073319298E-2</v>
      </c>
      <c r="K365">
        <f>IFERROR(INDEX(Sheet1!O:O, MATCH(C365, Sheet1!E:E, 0)), "Non trouvé")</f>
        <v>5.4222648373714537E-2</v>
      </c>
      <c r="L365">
        <f t="shared" si="12"/>
        <v>3.769807552452595E-3</v>
      </c>
      <c r="M365">
        <f t="shared" si="13"/>
        <v>2.5972733180740386E-2</v>
      </c>
      <c r="N365" s="59">
        <f>IFERROR(INDEX(Sheet7!L:L, MATCH(B365,Sheet7!B:B, 0)), "Non trouvé")</f>
        <v>1</v>
      </c>
      <c r="O365">
        <v>0</v>
      </c>
      <c r="P365">
        <v>3.769807552452595E-3</v>
      </c>
      <c r="Q365">
        <v>2.974254073319298E-2</v>
      </c>
      <c r="R365">
        <v>5.4222648373714537E-2</v>
      </c>
    </row>
    <row r="366" spans="1:44" x14ac:dyDescent="0.35">
      <c r="A366" t="s">
        <v>19</v>
      </c>
      <c r="B366" t="s">
        <v>62</v>
      </c>
      <c r="C366" t="str">
        <f t="shared" si="14"/>
        <v>Gambia, The|HCD Index - Entrepreneurship, financial inclusion and digital economy</v>
      </c>
      <c r="E366" s="59" t="str">
        <f>IFERROR(INDEX(Sheet7!D:D, MATCH(B366,Sheet7!B:B, 0)), "Non trouvé")</f>
        <v>Scale 0-1</v>
      </c>
      <c r="F366" t="str">
        <f>IFERROR(INDEX(Sheet7!D:D, MATCH(C366,Sheet7!C:C, 0)), "Non trouvé")</f>
        <v>Non trouvé</v>
      </c>
      <c r="G366">
        <v>0.26</v>
      </c>
      <c r="I366">
        <f>IFERROR(INDEX(AO:AO, MATCH(C366, AH:AH, 0)), "Non trouvé")</f>
        <v>0.14538366398078301</v>
      </c>
      <c r="J366">
        <f>IFERROR(INDEX(Sheet1!N:N, MATCH(C366, Sheet1!E:E, 0)), "Non trouvé")</f>
        <v>0.21899240153772939</v>
      </c>
      <c r="K366">
        <f>IFERROR(INDEX(Sheet1!O:O, MATCH(C366, Sheet1!E:E, 0)), "Non trouvé")</f>
        <v>0.35926859631499508</v>
      </c>
      <c r="L366">
        <f t="shared" si="12"/>
        <v>-0.114616336019217</v>
      </c>
      <c r="M366">
        <f t="shared" si="13"/>
        <v>7.3608737556946385E-2</v>
      </c>
      <c r="N366" s="59">
        <f>IFERROR(INDEX(Sheet7!L:L, MATCH(B366,Sheet7!B:B, 0)), "Non trouvé")</f>
        <v>1</v>
      </c>
      <c r="O366">
        <v>0.26</v>
      </c>
      <c r="P366">
        <v>0.14538366398078301</v>
      </c>
      <c r="Q366">
        <v>0.21899240153772939</v>
      </c>
      <c r="R366">
        <v>0.35926859631499508</v>
      </c>
    </row>
    <row r="367" spans="1:44" x14ac:dyDescent="0.35">
      <c r="A367" t="s">
        <v>19</v>
      </c>
      <c r="B367" t="s">
        <v>92</v>
      </c>
      <c r="C367" t="str">
        <f t="shared" si="14"/>
        <v>Gambia, The|HCD Index - Penetration rate fin services</v>
      </c>
      <c r="E367" s="59" t="str">
        <f>IFERROR(INDEX(Sheet7!D:D, MATCH(B367,Sheet7!B:B, 0)), "Non trouvé")</f>
        <v>Number of financial services outlets/ 10,000 adults</v>
      </c>
      <c r="F367" t="str">
        <f>IFERROR(INDEX(Sheet7!D:D, MATCH(C367,Sheet7!C:C, 0)), "Non trouvé")</f>
        <v>Non trouvé</v>
      </c>
      <c r="I367">
        <f>IFERROR(INDEX(AO:AO, MATCH(C367, AH:AH, 0)), "Non trouvé")</f>
        <v>0</v>
      </c>
      <c r="J367">
        <f>IFERROR(INDEX(Sheet1!N:N, MATCH(C367, Sheet1!E:E, 0)), "Non trouvé")</f>
        <v>0</v>
      </c>
      <c r="K367">
        <f>IFERROR(INDEX(Sheet1!O:O, MATCH(C367, Sheet1!E:E, 0)), "Non trouvé")</f>
        <v>0.53671864629311017</v>
      </c>
      <c r="L367">
        <f t="shared" ref="L367:L430" si="16">I367-G367</f>
        <v>0</v>
      </c>
      <c r="M367">
        <f t="shared" ref="M367:M430" si="17">J367-I367</f>
        <v>0</v>
      </c>
      <c r="N367" s="59">
        <f>IFERROR(INDEX(Sheet7!L:L, MATCH(B367,Sheet7!B:B, 0)), "Non trouvé")</f>
        <v>1</v>
      </c>
      <c r="P367">
        <v>0</v>
      </c>
      <c r="Q367">
        <v>0</v>
      </c>
      <c r="R367">
        <v>0.53671864629311017</v>
      </c>
    </row>
    <row r="368" spans="1:44" x14ac:dyDescent="0.35">
      <c r="A368" t="s">
        <v>19</v>
      </c>
      <c r="B368" t="s">
        <v>94</v>
      </c>
      <c r="C368" t="str">
        <f t="shared" si="14"/>
        <v>Gambia, The|HCD Index - Individuals using Internet</v>
      </c>
      <c r="E368" s="59" t="str">
        <f>IFERROR(INDEX(Sheet7!D:D, MATCH(B368,Sheet7!B:B, 0)), "Non trouvé")</f>
        <v>% of the population</v>
      </c>
      <c r="F368" t="str">
        <f>IFERROR(INDEX(Sheet7!D:D, MATCH(C368,Sheet7!C:C, 0)), "Non trouvé")</f>
        <v>Non trouvé</v>
      </c>
      <c r="G368">
        <v>0.26</v>
      </c>
      <c r="I368">
        <f>IFERROR(INDEX(AO:AO, MATCH(C368, AH:AH, 0)), "Non trouvé")</f>
        <v>0.14538366398078301</v>
      </c>
      <c r="J368">
        <f>IFERROR(INDEX(Sheet1!N:N, MATCH(C368, Sheet1!E:E, 0)), "Non trouvé")</f>
        <v>0.21899240153772931</v>
      </c>
      <c r="K368">
        <f>IFERROR(INDEX(Sheet1!O:O, MATCH(C368, Sheet1!E:E, 0)), "Non trouvé")</f>
        <v>0.531034594119009</v>
      </c>
      <c r="L368">
        <f t="shared" si="16"/>
        <v>-0.114616336019217</v>
      </c>
      <c r="M368">
        <f t="shared" si="17"/>
        <v>7.3608737556946302E-2</v>
      </c>
      <c r="N368" s="59">
        <f>IFERROR(INDEX(Sheet7!L:L, MATCH(B368,Sheet7!B:B, 0)), "Non trouvé")</f>
        <v>1</v>
      </c>
      <c r="O368">
        <v>0.26</v>
      </c>
      <c r="P368">
        <v>0.14538366398078301</v>
      </c>
      <c r="Q368">
        <v>0.21899240153772931</v>
      </c>
      <c r="R368">
        <v>0.531034594119009</v>
      </c>
    </row>
    <row r="369" spans="1:18" x14ac:dyDescent="0.35">
      <c r="A369" t="s">
        <v>19</v>
      </c>
      <c r="B369" t="s">
        <v>96</v>
      </c>
      <c r="C369" t="str">
        <f t="shared" si="14"/>
        <v>Gambia, The|HCD Index - New business density</v>
      </c>
      <c r="E369" s="59" t="str">
        <f>IFERROR(INDEX(Sheet7!D:D, MATCH(B369,Sheet7!B:B, 0)), "Non trouvé")</f>
        <v>New registrations per 1,000 people ages 15-64</v>
      </c>
      <c r="F369" t="str">
        <f>IFERROR(INDEX(Sheet7!D:D, MATCH(C369,Sheet7!C:C, 0)), "Non trouvé")</f>
        <v>Non trouvé</v>
      </c>
      <c r="I369">
        <f>IFERROR(INDEX(AO:AO, MATCH(C369, AH:AH, 0)), "Non trouvé")</f>
        <v>0</v>
      </c>
      <c r="J369">
        <f>IFERROR(INDEX(Sheet1!N:N, MATCH(C369, Sheet1!E:E, 0)), "Non trouvé")</f>
        <v>0</v>
      </c>
      <c r="K369">
        <f>IFERROR(INDEX(Sheet1!O:O, MATCH(C369, Sheet1!E:E, 0)), "Non trouvé")</f>
        <v>0.1072222950818838</v>
      </c>
      <c r="L369">
        <f t="shared" si="16"/>
        <v>0</v>
      </c>
      <c r="M369">
        <f t="shared" si="17"/>
        <v>0</v>
      </c>
      <c r="N369" s="59">
        <f>IFERROR(INDEX(Sheet7!L:L, MATCH(B369,Sheet7!B:B, 0)), "Non trouvé")</f>
        <v>1</v>
      </c>
      <c r="P369">
        <v>0</v>
      </c>
      <c r="Q369">
        <v>0</v>
      </c>
      <c r="R369">
        <v>0.1072222950818838</v>
      </c>
    </row>
    <row r="370" spans="1:18" x14ac:dyDescent="0.35">
      <c r="A370" t="s">
        <v>10</v>
      </c>
      <c r="B370" t="s">
        <v>58</v>
      </c>
      <c r="C370" t="str">
        <f t="shared" si="14"/>
        <v>Ghana|HCD Index - Integrated index</v>
      </c>
      <c r="E370" s="59" t="str">
        <f>IFERROR(INDEX(Sheet7!D:D, MATCH(B370,Sheet7!B:B, 0)), "Non trouvé")</f>
        <v>Scale 0-1</v>
      </c>
      <c r="F370" t="str">
        <f>IFERROR(INDEX(Sheet7!D:D, MATCH(C370,Sheet7!C:C, 0)), "Non trouvé")</f>
        <v>Scale 0-1</v>
      </c>
      <c r="G370">
        <v>0.34</v>
      </c>
      <c r="I370">
        <f>IFERROR(INDEX(AO:AO, MATCH(C370, AH:AH, 0)), "Non trouvé")</f>
        <v>0.35824776130241348</v>
      </c>
      <c r="J370">
        <f>IFERROR(INDEX(Sheet1!N:N, MATCH(C370, Sheet1!E:E, 0)), "Non trouvé")</f>
        <v>0.38826246484671861</v>
      </c>
      <c r="K370">
        <f>IFERROR(INDEX(Sheet1!O:O, MATCH(C370, Sheet1!E:E, 0)), "Non trouvé")</f>
        <v>0.54152061834259457</v>
      </c>
      <c r="L370">
        <f t="shared" si="16"/>
        <v>1.8247761302413457E-2</v>
      </c>
      <c r="M370">
        <f t="shared" si="17"/>
        <v>3.0014703544305132E-2</v>
      </c>
      <c r="N370" s="59">
        <f>IFERROR(INDEX(Sheet7!L:L, MATCH(B370,Sheet7!B:B, 0)), "Non trouvé")</f>
        <v>1</v>
      </c>
      <c r="O370">
        <v>0.34</v>
      </c>
      <c r="P370">
        <v>0.35824776130241348</v>
      </c>
      <c r="Q370">
        <v>0.38826246484671861</v>
      </c>
      <c r="R370">
        <v>0.54152061834259457</v>
      </c>
    </row>
    <row r="371" spans="1:18" x14ac:dyDescent="0.35">
      <c r="A371" t="s">
        <v>10</v>
      </c>
      <c r="B371" t="s">
        <v>60</v>
      </c>
      <c r="C371" t="str">
        <f t="shared" si="14"/>
        <v>Ghana|HCD Index - Health and nutrition</v>
      </c>
      <c r="E371" s="59" t="str">
        <f>IFERROR(INDEX(Sheet7!D:D, MATCH(B371,Sheet7!B:B, 0)), "Non trouvé")</f>
        <v>Scale 0-1</v>
      </c>
      <c r="F371" t="str">
        <f>IFERROR(INDEX(Sheet7!D:D, MATCH(C371,Sheet7!C:C, 0)), "Non trouvé")</f>
        <v>Scale 0-1</v>
      </c>
      <c r="G371">
        <v>0.49</v>
      </c>
      <c r="I371">
        <f>IFERROR(INDEX(AO:AO, MATCH(C371, AH:AH, 0)), "Non trouvé")</f>
        <v>0.50344358767826436</v>
      </c>
      <c r="J371">
        <f>IFERROR(INDEX(Sheet1!N:N, MATCH(C371, Sheet1!E:E, 0)), "Non trouvé")</f>
        <v>0.54108148205161433</v>
      </c>
      <c r="K371">
        <f>IFERROR(INDEX(Sheet1!O:O, MATCH(C371, Sheet1!E:E, 0)), "Non trouvé")</f>
        <v>0.71646436884586517</v>
      </c>
      <c r="L371">
        <f t="shared" si="16"/>
        <v>1.3443587678264368E-2</v>
      </c>
      <c r="M371">
        <f t="shared" si="17"/>
        <v>3.7637894373349967E-2</v>
      </c>
      <c r="N371" s="59">
        <f>IFERROR(INDEX(Sheet7!L:L, MATCH(B371,Sheet7!B:B, 0)), "Non trouvé")</f>
        <v>1</v>
      </c>
      <c r="O371">
        <v>0.49</v>
      </c>
      <c r="P371">
        <v>0.50344358767826436</v>
      </c>
      <c r="Q371">
        <v>0.54108148205161433</v>
      </c>
      <c r="R371">
        <v>0.71646436884586517</v>
      </c>
    </row>
    <row r="372" spans="1:18" x14ac:dyDescent="0.35">
      <c r="A372" t="s">
        <v>10</v>
      </c>
      <c r="B372" t="s">
        <v>63</v>
      </c>
      <c r="C372" t="str">
        <f t="shared" si="14"/>
        <v>Ghana|HCD Index - Fertility rate</v>
      </c>
      <c r="E372" s="59" t="str">
        <f>IFERROR(INDEX(Sheet7!D:D, MATCH(B372,Sheet7!B:B, 0)), "Non trouvé")</f>
        <v>births per woman</v>
      </c>
      <c r="F372" t="str">
        <f>IFERROR(INDEX(Sheet7!D:D, MATCH(C372,Sheet7!C:C, 0)), "Non trouvé")</f>
        <v>births per woman</v>
      </c>
      <c r="G372">
        <v>0.6</v>
      </c>
      <c r="I372">
        <f>IFERROR(INDEX(AO:AO, MATCH(C372, AH:AH, 0)), "Non trouvé")</f>
        <v>0.64245619272688415</v>
      </c>
      <c r="J372">
        <f>IFERROR(INDEX(Sheet1!N:N, MATCH(C372, Sheet1!E:E, 0)), "Non trouvé")</f>
        <v>0.64673122129801963</v>
      </c>
      <c r="K372">
        <f>IFERROR(INDEX(Sheet1!O:O, MATCH(C372, Sheet1!E:E, 0)), "Non trouvé")</f>
        <v>0.78411682223577162</v>
      </c>
      <c r="L372">
        <f t="shared" si="16"/>
        <v>4.2456192726884168E-2</v>
      </c>
      <c r="M372">
        <f t="shared" si="17"/>
        <v>4.2750285711354863E-3</v>
      </c>
      <c r="N372" s="59">
        <f>IFERROR(INDEX(Sheet7!L:L, MATCH(B372,Sheet7!B:B, 0)), "Non trouvé")</f>
        <v>-1</v>
      </c>
      <c r="O372">
        <v>0.6</v>
      </c>
      <c r="P372">
        <v>0.64245619272688415</v>
      </c>
      <c r="Q372">
        <v>0.64673122129801963</v>
      </c>
      <c r="R372">
        <v>0.78411682223577162</v>
      </c>
    </row>
    <row r="373" spans="1:18" x14ac:dyDescent="0.35">
      <c r="A373" t="s">
        <v>10</v>
      </c>
      <c r="B373" t="s">
        <v>65</v>
      </c>
      <c r="C373" t="str">
        <f t="shared" si="14"/>
        <v>Ghana|HCD Index - Maternal mortality rate</v>
      </c>
      <c r="E373" s="59" t="str">
        <f>IFERROR(INDEX(Sheet7!D:D, MATCH(B373,Sheet7!B:B, 0)), "Non trouvé")</f>
        <v># of deaths/100,000 live births</v>
      </c>
      <c r="F373" t="str">
        <f>IFERROR(INDEX(Sheet7!D:D, MATCH(C373,Sheet7!C:C, 0)), "Non trouvé")</f>
        <v># of deaths/100,000 live births</v>
      </c>
      <c r="G373">
        <v>0.74</v>
      </c>
      <c r="I373">
        <f>IFERROR(INDEX(AO:AO, MATCH(C373, AH:AH, 0)), "Non trouvé")</f>
        <v>0.78037139595302418</v>
      </c>
      <c r="J373">
        <f>IFERROR(INDEX(Sheet1!N:N, MATCH(C373, Sheet1!E:E, 0)), "Non trouvé")</f>
        <v>0.79607402990467424</v>
      </c>
      <c r="K373">
        <f>IFERROR(INDEX(Sheet1!O:O, MATCH(C373, Sheet1!E:E, 0)), "Non trouvé")</f>
        <v>0.91441695435466941</v>
      </c>
      <c r="L373">
        <f t="shared" si="16"/>
        <v>4.0371395953024192E-2</v>
      </c>
      <c r="M373">
        <f t="shared" si="17"/>
        <v>1.5702633951650058E-2</v>
      </c>
      <c r="N373" s="59">
        <f>IFERROR(INDEX(Sheet7!L:L, MATCH(B373,Sheet7!B:B, 0)), "Non trouvé")</f>
        <v>-1</v>
      </c>
      <c r="O373">
        <v>0.74</v>
      </c>
      <c r="P373">
        <v>0.78037139595302418</v>
      </c>
      <c r="Q373">
        <v>0.79607402990467424</v>
      </c>
      <c r="R373">
        <v>0.91441695435466941</v>
      </c>
    </row>
    <row r="374" spans="1:18" x14ac:dyDescent="0.35">
      <c r="A374" t="s">
        <v>10</v>
      </c>
      <c r="B374" t="s">
        <v>67</v>
      </c>
      <c r="C374" t="str">
        <f t="shared" si="14"/>
        <v>Ghana|HCD Index - Under-5 mortality rate</v>
      </c>
      <c r="E374" s="59" t="str">
        <f>IFERROR(INDEX(Sheet7!D:D, MATCH(B374,Sheet7!B:B, 0)), "Non trouvé")</f>
        <v># of deaths/1000 live births</v>
      </c>
      <c r="F374" t="str">
        <f>IFERROR(INDEX(Sheet7!D:D, MATCH(C374,Sheet7!C:C, 0)), "Non trouvé")</f>
        <v># of deaths/1000 live births</v>
      </c>
      <c r="G374">
        <v>0.66</v>
      </c>
      <c r="I374">
        <f>IFERROR(INDEX(AO:AO, MATCH(C374, AH:AH, 0)), "Non trouvé")</f>
        <v>0.67717112502182653</v>
      </c>
      <c r="J374">
        <f>IFERROR(INDEX(Sheet1!N:N, MATCH(C374, Sheet1!E:E, 0)), "Non trouvé")</f>
        <v>0.73548729866882923</v>
      </c>
      <c r="K374">
        <f>IFERROR(INDEX(Sheet1!O:O, MATCH(C374, Sheet1!E:E, 0)), "Non trouvé")</f>
        <v>0.89074239343955031</v>
      </c>
      <c r="L374">
        <f t="shared" si="16"/>
        <v>1.7171125021826494E-2</v>
      </c>
      <c r="M374">
        <f t="shared" si="17"/>
        <v>5.83161736470027E-2</v>
      </c>
      <c r="N374" s="59">
        <f>IFERROR(INDEX(Sheet7!L:L, MATCH(B374,Sheet7!B:B, 0)), "Non trouvé")</f>
        <v>-1</v>
      </c>
      <c r="O374">
        <v>0.66</v>
      </c>
      <c r="P374">
        <v>0.67717112502182653</v>
      </c>
      <c r="Q374">
        <v>0.73548729866882923</v>
      </c>
      <c r="R374">
        <v>0.89074239343955031</v>
      </c>
    </row>
    <row r="375" spans="1:18" x14ac:dyDescent="0.35">
      <c r="A375" t="s">
        <v>10</v>
      </c>
      <c r="B375" t="s">
        <v>67</v>
      </c>
      <c r="C375" t="str">
        <f t="shared" si="14"/>
        <v>Ghana|HCD Index - Under-5 mortality rate</v>
      </c>
      <c r="E375" s="59" t="str">
        <f>IFERROR(INDEX(Sheet7!D:D, MATCH(B375,Sheet7!B:B, 0)), "Non trouvé")</f>
        <v># of deaths/1000 live births</v>
      </c>
      <c r="F375" t="str">
        <f>IFERROR(INDEX(Sheet7!D:D, MATCH(C375,Sheet7!C:C, 0)), "Non trouvé")</f>
        <v># of deaths/1000 live births</v>
      </c>
      <c r="G375">
        <v>0.83</v>
      </c>
      <c r="I375">
        <f>IFERROR(INDEX(AO:AO, MATCH(C375, AH:AH, 0)), "Non trouvé")</f>
        <v>0.67717112502182653</v>
      </c>
      <c r="J375">
        <f>IFERROR(INDEX(Sheet1!N:N, MATCH(C375, Sheet1!E:E, 0)), "Non trouvé")</f>
        <v>0.73548729866882923</v>
      </c>
      <c r="K375">
        <f>IFERROR(INDEX(Sheet1!O:O, MATCH(C375, Sheet1!E:E, 0)), "Non trouvé")</f>
        <v>0.89074239343955031</v>
      </c>
      <c r="L375">
        <f t="shared" si="16"/>
        <v>-0.15282887497817343</v>
      </c>
      <c r="M375">
        <f t="shared" si="17"/>
        <v>5.83161736470027E-2</v>
      </c>
      <c r="N375" s="59">
        <f>IFERROR(INDEX(Sheet7!L:L, MATCH(B375,Sheet7!B:B, 0)), "Non trouvé")</f>
        <v>-1</v>
      </c>
      <c r="O375">
        <v>0.83</v>
      </c>
      <c r="P375">
        <v>0.67717112502182653</v>
      </c>
      <c r="Q375">
        <v>0.73548729866882923</v>
      </c>
      <c r="R375">
        <v>0.89074239343955031</v>
      </c>
    </row>
    <row r="376" spans="1:18" x14ac:dyDescent="0.35">
      <c r="A376" t="s">
        <v>10</v>
      </c>
      <c r="B376" t="s">
        <v>71</v>
      </c>
      <c r="C376" t="str">
        <f t="shared" si="14"/>
        <v>Ghana|HCD Index - Life expectancy at birth</v>
      </c>
      <c r="E376" s="59" t="str">
        <f>IFERROR(INDEX(Sheet7!D:D, MATCH(B376,Sheet7!B:B, 0)), "Non trouvé")</f>
        <v># years</v>
      </c>
      <c r="F376" t="str">
        <f>IFERROR(INDEX(Sheet7!D:D, MATCH(C376,Sheet7!C:C, 0)), "Non trouvé")</f>
        <v># years</v>
      </c>
      <c r="G376">
        <v>0.35</v>
      </c>
      <c r="I376">
        <f>IFERROR(INDEX(AO:AO, MATCH(C376, AH:AH, 0)), "Non trouvé")</f>
        <v>0.33576474501780013</v>
      </c>
      <c r="J376">
        <f>IFERROR(INDEX(Sheet1!N:N, MATCH(C376, Sheet1!E:E, 0)), "Non trouvé")</f>
        <v>0.41845815097206712</v>
      </c>
      <c r="K376">
        <f>IFERROR(INDEX(Sheet1!O:O, MATCH(C376, Sheet1!E:E, 0)), "Non trouvé")</f>
        <v>0.64512154092334184</v>
      </c>
      <c r="L376">
        <f t="shared" si="16"/>
        <v>-1.4235254982199852E-2</v>
      </c>
      <c r="M376">
        <f t="shared" si="17"/>
        <v>8.2693405954266996E-2</v>
      </c>
      <c r="N376" s="59">
        <f>IFERROR(INDEX(Sheet7!L:L, MATCH(B376,Sheet7!B:B, 0)), "Non trouvé")</f>
        <v>1</v>
      </c>
      <c r="O376">
        <v>0.35</v>
      </c>
      <c r="P376">
        <v>0.33576474501780013</v>
      </c>
      <c r="Q376">
        <v>0.41845815097206712</v>
      </c>
      <c r="R376">
        <v>0.64512154092334184</v>
      </c>
    </row>
    <row r="377" spans="1:18" x14ac:dyDescent="0.35">
      <c r="A377" t="s">
        <v>10</v>
      </c>
      <c r="B377" t="s">
        <v>73</v>
      </c>
      <c r="C377" t="str">
        <f t="shared" si="14"/>
        <v>Ghana|HCD Index - Government health exp.</v>
      </c>
      <c r="E377" s="59" t="str">
        <f>IFERROR(INDEX(Sheet7!D:D, MATCH(B377,Sheet7!B:B, 0)), "Non trouvé")</f>
        <v>% of general government expenditure</v>
      </c>
      <c r="F377" t="str">
        <f>IFERROR(INDEX(Sheet7!D:D, MATCH(C377,Sheet7!C:C, 0)), "Non trouvé")</f>
        <v>% of general government expenditure</v>
      </c>
      <c r="G377">
        <v>0.22</v>
      </c>
      <c r="I377">
        <f>IFERROR(INDEX(AO:AO, MATCH(C377, AH:AH, 0)), "Non trouvé")</f>
        <v>0.24587337139288251</v>
      </c>
      <c r="J377">
        <f>IFERROR(INDEX(Sheet1!N:N, MATCH(C377, Sheet1!E:E, 0)), "Non trouvé")</f>
        <v>0.29644331784061101</v>
      </c>
      <c r="K377">
        <f>IFERROR(INDEX(Sheet1!O:O, MATCH(C377, Sheet1!E:E, 0)), "Non trouvé")</f>
        <v>0.52823302502562697</v>
      </c>
      <c r="L377">
        <f t="shared" si="16"/>
        <v>2.587337139288251E-2</v>
      </c>
      <c r="M377">
        <f t="shared" si="17"/>
        <v>5.0569946447728498E-2</v>
      </c>
      <c r="N377" s="59">
        <f>IFERROR(INDEX(Sheet7!L:L, MATCH(B377,Sheet7!B:B, 0)), "Non trouvé")</f>
        <v>1</v>
      </c>
      <c r="O377">
        <v>0.22</v>
      </c>
      <c r="P377">
        <v>0.24587337139288251</v>
      </c>
      <c r="Q377">
        <v>0.29644331784061101</v>
      </c>
      <c r="R377">
        <v>0.52823302502562697</v>
      </c>
    </row>
    <row r="378" spans="1:18" x14ac:dyDescent="0.35">
      <c r="A378" t="s">
        <v>10</v>
      </c>
      <c r="B378" t="s">
        <v>75</v>
      </c>
      <c r="C378" t="str">
        <f t="shared" si="14"/>
        <v>Ghana|HCD Index - Child Marriage</v>
      </c>
      <c r="E378" s="59" t="str">
        <f>IFERROR(INDEX(Sheet7!D:D, MATCH(B378,Sheet7!B:B, 0)), "Non trouvé")</f>
        <v>% of women ages 20-24 married before 18</v>
      </c>
      <c r="F378" t="str">
        <f>IFERROR(INDEX(Sheet7!D:D, MATCH(C378,Sheet7!C:C, 0)), "Non trouvé")</f>
        <v>% of women ages 20-24 married before 18</v>
      </c>
      <c r="G378">
        <v>0.81</v>
      </c>
      <c r="I378">
        <f>IFERROR(INDEX(AO:AO, MATCH(C378, AH:AH, 0)), "Non trouvé")</f>
        <v>0</v>
      </c>
      <c r="J378">
        <f>IFERROR(INDEX(Sheet1!N:N, MATCH(C378, Sheet1!E:E, 0)), "Non trouvé")</f>
        <v>0</v>
      </c>
      <c r="K378">
        <f>IFERROR(INDEX(Sheet1!O:O, MATCH(C378, Sheet1!E:E, 0)), "Non trouvé")</f>
        <v>0.89353471144569141</v>
      </c>
      <c r="L378">
        <f t="shared" si="16"/>
        <v>-0.81</v>
      </c>
      <c r="M378">
        <f t="shared" si="17"/>
        <v>0</v>
      </c>
      <c r="N378" s="59">
        <f>IFERROR(INDEX(Sheet7!L:L, MATCH(B378,Sheet7!B:B, 0)), "Non trouvé")</f>
        <v>-1</v>
      </c>
      <c r="O378">
        <v>0.81</v>
      </c>
      <c r="P378">
        <v>0</v>
      </c>
      <c r="Q378">
        <v>0</v>
      </c>
      <c r="R378">
        <v>0.89353471144569141</v>
      </c>
    </row>
    <row r="379" spans="1:18" x14ac:dyDescent="0.35">
      <c r="A379" t="s">
        <v>10</v>
      </c>
      <c r="B379" t="s">
        <v>61</v>
      </c>
      <c r="C379" t="str">
        <f t="shared" si="14"/>
        <v>Ghana|HCD Index - Education, skills and labor participation</v>
      </c>
      <c r="E379" s="59" t="str">
        <f>IFERROR(INDEX(Sheet7!D:D, MATCH(B379,Sheet7!B:B, 0)), "Non trouvé")</f>
        <v>Scale 0-1</v>
      </c>
      <c r="F379" t="str">
        <f>IFERROR(INDEX(Sheet7!D:D, MATCH(C379,Sheet7!C:C, 0)), "Non trouvé")</f>
        <v>Scale 0-1</v>
      </c>
      <c r="G379">
        <v>0.27</v>
      </c>
      <c r="I379">
        <f>IFERROR(INDEX(AO:AO, MATCH(C379, AH:AH, 0)), "Non trouvé")</f>
        <v>0.20061071273131509</v>
      </c>
      <c r="J379">
        <f>IFERROR(INDEX(Sheet1!N:N, MATCH(C379, Sheet1!E:E, 0)), "Non trouvé")</f>
        <v>0.35242448242356939</v>
      </c>
      <c r="K379">
        <f>IFERROR(INDEX(Sheet1!O:O, MATCH(C379, Sheet1!E:E, 0)), "Non trouvé")</f>
        <v>0.52474887067537535</v>
      </c>
      <c r="L379">
        <f t="shared" si="16"/>
        <v>-6.9389287268684929E-2</v>
      </c>
      <c r="M379">
        <f t="shared" si="17"/>
        <v>0.1518137696922543</v>
      </c>
      <c r="N379" s="59">
        <f>IFERROR(INDEX(Sheet7!L:L, MATCH(B379,Sheet7!B:B, 0)), "Non trouvé")</f>
        <v>1</v>
      </c>
      <c r="O379">
        <v>0.27</v>
      </c>
      <c r="P379">
        <v>0.20061071273131509</v>
      </c>
      <c r="Q379">
        <v>0.35242448242356939</v>
      </c>
      <c r="R379">
        <v>0.52474887067537535</v>
      </c>
    </row>
    <row r="380" spans="1:18" x14ac:dyDescent="0.35">
      <c r="A380" t="s">
        <v>10</v>
      </c>
      <c r="B380" t="s">
        <v>77</v>
      </c>
      <c r="C380" t="str">
        <f t="shared" si="14"/>
        <v>Ghana|HCD Index - Government Education exp.</v>
      </c>
      <c r="E380" s="59" t="str">
        <f>IFERROR(INDEX(Sheet7!D:D, MATCH(B380,Sheet7!B:B, 0)), "Non trouvé")</f>
        <v>%GDP</v>
      </c>
      <c r="F380" t="str">
        <f>IFERROR(INDEX(Sheet7!D:D, MATCH(C380,Sheet7!C:C, 0)), "Non trouvé")</f>
        <v>%GDP</v>
      </c>
      <c r="G380">
        <v>0.41</v>
      </c>
      <c r="I380">
        <f>IFERROR(INDEX(AO:AO, MATCH(C380, AH:AH, 0)), "Non trouvé")</f>
        <v>0.14196424012721251</v>
      </c>
      <c r="J380">
        <f>IFERROR(INDEX(Sheet1!N:N, MATCH(C380, Sheet1!E:E, 0)), "Non trouvé")</f>
        <v>0.33259062137134232</v>
      </c>
      <c r="K380">
        <f>IFERROR(INDEX(Sheet1!O:O, MATCH(C380, Sheet1!E:E, 0)), "Non trouvé")</f>
        <v>0.41095586179162358</v>
      </c>
      <c r="L380">
        <f t="shared" si="16"/>
        <v>-0.26803575987278749</v>
      </c>
      <c r="M380">
        <f t="shared" si="17"/>
        <v>0.19062638124412981</v>
      </c>
      <c r="N380" s="59">
        <f>IFERROR(INDEX(Sheet7!L:L, MATCH(B380,Sheet7!B:B, 0)), "Non trouvé")</f>
        <v>1</v>
      </c>
      <c r="O380">
        <v>0.41</v>
      </c>
      <c r="P380">
        <v>0.14196424012721251</v>
      </c>
      <c r="Q380">
        <v>0.33259062137134232</v>
      </c>
      <c r="R380">
        <v>0.41095586179162358</v>
      </c>
    </row>
    <row r="381" spans="1:18" x14ac:dyDescent="0.35">
      <c r="A381" t="s">
        <v>10</v>
      </c>
      <c r="B381" t="s">
        <v>79</v>
      </c>
      <c r="C381" t="str">
        <f t="shared" si="14"/>
        <v>Ghana|HCD Index - Ratio of teachers</v>
      </c>
      <c r="E381" s="59" t="str">
        <f>IFERROR(INDEX(Sheet7!D:D, MATCH(B381,Sheet7!B:B, 0)), "Non trouvé")</f>
        <v>pupil-teachers ratio (primary education</v>
      </c>
      <c r="F381" t="str">
        <f>IFERROR(INDEX(Sheet7!D:D, MATCH(C381,Sheet7!C:C, 0)), "Non trouvé")</f>
        <v>pupil-teachers ratio (primary education</v>
      </c>
      <c r="G381">
        <v>0.53</v>
      </c>
      <c r="I381">
        <f>IFERROR(INDEX(AO:AO, MATCH(C381, AH:AH, 0)), "Non trouvé")</f>
        <v>0.39101199159199251</v>
      </c>
      <c r="J381">
        <f>IFERROR(INDEX(Sheet1!N:N, MATCH(C381, Sheet1!E:E, 0)), "Non trouvé")</f>
        <v>0.31609417747329721</v>
      </c>
      <c r="K381">
        <f>IFERROR(INDEX(Sheet1!O:O, MATCH(C381, Sheet1!E:E, 0)), "Non trouvé")</f>
        <v>0.37100682551279912</v>
      </c>
      <c r="L381">
        <f t="shared" si="16"/>
        <v>-0.13898800840800751</v>
      </c>
      <c r="M381">
        <f t="shared" si="17"/>
        <v>-7.4917814118695303E-2</v>
      </c>
      <c r="N381" s="59">
        <f>IFERROR(INDEX(Sheet7!L:L, MATCH(B381,Sheet7!B:B, 0)), "Non trouvé")</f>
        <v>-1</v>
      </c>
      <c r="O381">
        <v>0.53</v>
      </c>
      <c r="P381">
        <v>0.39101199159199251</v>
      </c>
      <c r="Q381">
        <v>0.31609417747329721</v>
      </c>
      <c r="R381">
        <v>0.37100682551279912</v>
      </c>
    </row>
    <row r="382" spans="1:18" x14ac:dyDescent="0.35">
      <c r="A382" t="s">
        <v>10</v>
      </c>
      <c r="B382" t="s">
        <v>81</v>
      </c>
      <c r="C382" t="str">
        <f t="shared" si="14"/>
        <v>Ghana|HCD Index - Children out of school</v>
      </c>
      <c r="E382" s="59" t="str">
        <f>IFERROR(INDEX(Sheet7!D:D, MATCH(B382,Sheet7!B:B, 0)), "Non trouvé")</f>
        <v>% of primary school age children</v>
      </c>
      <c r="F382" t="str">
        <f>IFERROR(INDEX(Sheet7!D:D, MATCH(C382,Sheet7!C:C, 0)), "Non trouvé")</f>
        <v xml:space="preserve">% of primary school age children </v>
      </c>
      <c r="G382">
        <v>0.87</v>
      </c>
      <c r="I382">
        <f>IFERROR(INDEX(AO:AO, MATCH(C382, AH:AH, 0)), "Non trouvé")</f>
        <v>0.40939667513885719</v>
      </c>
      <c r="J382">
        <f>IFERROR(INDEX(Sheet1!N:N, MATCH(C382, Sheet1!E:E, 0)), "Non trouvé")</f>
        <v>0.99546067152044848</v>
      </c>
      <c r="K382">
        <f>IFERROR(INDEX(Sheet1!O:O, MATCH(C382, Sheet1!E:E, 0)), "Non trouvé")</f>
        <v>1</v>
      </c>
      <c r="L382">
        <f t="shared" si="16"/>
        <v>-0.4606033248611428</v>
      </c>
      <c r="M382">
        <f t="shared" si="17"/>
        <v>0.58606399638159123</v>
      </c>
      <c r="N382" s="59">
        <f>IFERROR(INDEX(Sheet7!L:L, MATCH(B382,Sheet7!B:B, 0)), "Non trouvé")</f>
        <v>-1</v>
      </c>
      <c r="O382">
        <v>0.87</v>
      </c>
      <c r="P382">
        <v>0.40939667513885719</v>
      </c>
      <c r="Q382">
        <v>0.99546067152044848</v>
      </c>
      <c r="R382">
        <v>1</v>
      </c>
    </row>
    <row r="383" spans="1:18" x14ac:dyDescent="0.35">
      <c r="A383" t="s">
        <v>10</v>
      </c>
      <c r="B383" t="s">
        <v>83</v>
      </c>
      <c r="C383" t="str">
        <f t="shared" si="14"/>
        <v>Ghana|HCD Index - Mean years of schooling</v>
      </c>
      <c r="E383" s="59" t="str">
        <f>IFERROR(INDEX(Sheet7!D:D, MATCH(B383,Sheet7!B:B, 0)), "Non trouvé")</f>
        <v># years</v>
      </c>
      <c r="F383" t="str">
        <f>IFERROR(INDEX(Sheet7!D:D, MATCH(C383,Sheet7!C:C, 0)), "Non trouvé")</f>
        <v># years</v>
      </c>
      <c r="G383">
        <v>0.44</v>
      </c>
      <c r="I383">
        <f>IFERROR(INDEX(AO:AO, MATCH(C383, AH:AH, 0)), "Non trouvé")</f>
        <v>0.37621055901582651</v>
      </c>
      <c r="J383">
        <f>IFERROR(INDEX(Sheet1!N:N, MATCH(C383, Sheet1!E:E, 0)), "Non trouvé")</f>
        <v>0.58240376680097261</v>
      </c>
      <c r="K383">
        <f>IFERROR(INDEX(Sheet1!O:O, MATCH(C383, Sheet1!E:E, 0)), "Non trouvé")</f>
        <v>1</v>
      </c>
      <c r="L383">
        <f t="shared" si="16"/>
        <v>-6.3789440984173496E-2</v>
      </c>
      <c r="M383">
        <f t="shared" si="17"/>
        <v>0.2061932077851461</v>
      </c>
      <c r="N383" s="59">
        <f>IFERROR(INDEX(Sheet7!L:L, MATCH(B383,Sheet7!B:B, 0)), "Non trouvé")</f>
        <v>1</v>
      </c>
      <c r="O383">
        <v>0.44</v>
      </c>
      <c r="P383">
        <v>0.37621055901582651</v>
      </c>
      <c r="Q383">
        <v>0.58240376680097261</v>
      </c>
      <c r="R383">
        <v>1</v>
      </c>
    </row>
    <row r="384" spans="1:18" x14ac:dyDescent="0.35">
      <c r="A384" t="s">
        <v>10</v>
      </c>
      <c r="B384" t="s">
        <v>84</v>
      </c>
      <c r="C384" t="str">
        <f t="shared" si="14"/>
        <v>Ghana|HCD Index - Harmonized test scores</v>
      </c>
      <c r="E384" s="59" t="str">
        <f>IFERROR(INDEX(Sheet7!D:D, MATCH(B384,Sheet7!B:B, 0)), "Non trouvé")</f>
        <v>score out of 625</v>
      </c>
      <c r="F384" t="str">
        <f>IFERROR(INDEX(Sheet7!D:D, MATCH(C384,Sheet7!C:C, 0)), "Non trouvé")</f>
        <v>score out of 625</v>
      </c>
      <c r="G384">
        <v>0.01</v>
      </c>
      <c r="I384">
        <f>IFERROR(INDEX(AO:AO, MATCH(C384, AH:AH, 0)), "Non trouvé")</f>
        <v>1.159847481924578E-2</v>
      </c>
      <c r="J384">
        <f>IFERROR(INDEX(Sheet1!N:N, MATCH(C384, Sheet1!E:E, 0)), "Non trouvé")</f>
        <v>8.2590534857913678E-2</v>
      </c>
      <c r="K384">
        <f>IFERROR(INDEX(Sheet1!O:O, MATCH(C384, Sheet1!E:E, 0)), "Non trouvé")</f>
        <v>0.34899429350990868</v>
      </c>
      <c r="L384">
        <f t="shared" si="16"/>
        <v>1.5984748192457796E-3</v>
      </c>
      <c r="M384">
        <f t="shared" si="17"/>
        <v>7.0992060038667898E-2</v>
      </c>
      <c r="N384" s="59">
        <f>IFERROR(INDEX(Sheet7!L:L, MATCH(B384,Sheet7!B:B, 0)), "Non trouvé")</f>
        <v>1</v>
      </c>
      <c r="O384">
        <v>0.01</v>
      </c>
      <c r="P384">
        <v>1.159847481924578E-2</v>
      </c>
      <c r="Q384">
        <v>8.2590534857913678E-2</v>
      </c>
      <c r="R384">
        <v>0.34899429350990868</v>
      </c>
    </row>
    <row r="385" spans="1:18" x14ac:dyDescent="0.35">
      <c r="A385" t="s">
        <v>10</v>
      </c>
      <c r="B385" t="s">
        <v>86</v>
      </c>
      <c r="C385" t="str">
        <f t="shared" si="14"/>
        <v>Ghana|HCD Index - Youth NEET</v>
      </c>
      <c r="E385" s="59" t="str">
        <f>IFERROR(INDEX(Sheet7!D:D, MATCH(B385,Sheet7!B:B, 0)), "Non trouvé")</f>
        <v>% of youth not employed, in education or in training</v>
      </c>
      <c r="F385" t="str">
        <f>IFERROR(INDEX(Sheet7!D:D, MATCH(C385,Sheet7!C:C, 0)), "Non trouvé")</f>
        <v>% of youth not employed, in education or in training</v>
      </c>
      <c r="G385">
        <v>0.15</v>
      </c>
      <c r="I385">
        <f>IFERROR(INDEX(AO:AO, MATCH(C385, AH:AH, 0)), "Non trouvé")</f>
        <v>0.24424195914589639</v>
      </c>
      <c r="J385">
        <f>IFERROR(INDEX(Sheet1!N:N, MATCH(C385, Sheet1!E:E, 0)), "Non trouvé")</f>
        <v>0.34080679190262242</v>
      </c>
      <c r="K385">
        <f>IFERROR(INDEX(Sheet1!O:O, MATCH(C385, Sheet1!E:E, 0)), "Non trouvé")</f>
        <v>0.57618096334917401</v>
      </c>
      <c r="L385">
        <f t="shared" si="16"/>
        <v>9.4241959145896392E-2</v>
      </c>
      <c r="M385">
        <f t="shared" si="17"/>
        <v>9.6564832756726032E-2</v>
      </c>
      <c r="N385" s="59">
        <f>IFERROR(INDEX(Sheet7!L:L, MATCH(B385,Sheet7!B:B, 0)), "Non trouvé")</f>
        <v>-1</v>
      </c>
      <c r="O385">
        <v>0.15</v>
      </c>
      <c r="P385">
        <v>0.24424195914589639</v>
      </c>
      <c r="Q385">
        <v>0.34080679190262242</v>
      </c>
      <c r="R385">
        <v>0.57618096334917401</v>
      </c>
    </row>
    <row r="386" spans="1:18" x14ac:dyDescent="0.35">
      <c r="A386" t="s">
        <v>10</v>
      </c>
      <c r="B386" t="s">
        <v>88</v>
      </c>
      <c r="C386" t="str">
        <f t="shared" si="14"/>
        <v>Ghana|HCD Index - Youth literacy rate</v>
      </c>
      <c r="E386" s="59" t="str">
        <f>IFERROR(INDEX(Sheet7!D:D, MATCH(B386,Sheet7!B:B, 0)), "Non trouvé")</f>
        <v>% in 15-24 years old population</v>
      </c>
      <c r="F386" t="str">
        <f>IFERROR(INDEX(Sheet7!D:D, MATCH(C386,Sheet7!C:C, 0)), "Non trouvé")</f>
        <v>% in 15-24 years old population</v>
      </c>
      <c r="G386">
        <v>0.57999999999999996</v>
      </c>
      <c r="I386">
        <f>IFERROR(INDEX(AO:AO, MATCH(C386, AH:AH, 0)), "Non trouvé")</f>
        <v>0.58792892768844862</v>
      </c>
      <c r="J386">
        <f>IFERROR(INDEX(Sheet1!N:N, MATCH(C386, Sheet1!E:E, 0)), "Non trouvé")</f>
        <v>0.63760156150214486</v>
      </c>
      <c r="K386">
        <f>IFERROR(INDEX(Sheet1!O:O, MATCH(C386, Sheet1!E:E, 0)), "Non trouvé")</f>
        <v>1</v>
      </c>
      <c r="L386">
        <f t="shared" si="16"/>
        <v>7.9289276884486615E-3</v>
      </c>
      <c r="M386">
        <f t="shared" si="17"/>
        <v>4.9672633813696243E-2</v>
      </c>
      <c r="N386" s="59">
        <f>IFERROR(INDEX(Sheet7!L:L, MATCH(B386,Sheet7!B:B, 0)), "Non trouvé")</f>
        <v>1</v>
      </c>
      <c r="O386">
        <v>0.57999999999999996</v>
      </c>
      <c r="P386">
        <v>0.58792892768844862</v>
      </c>
      <c r="Q386">
        <v>0.63760156150214486</v>
      </c>
      <c r="R386">
        <v>1</v>
      </c>
    </row>
    <row r="387" spans="1:18" x14ac:dyDescent="0.35">
      <c r="A387" t="s">
        <v>10</v>
      </c>
      <c r="B387" t="s">
        <v>90</v>
      </c>
      <c r="C387" t="str">
        <f t="shared" ref="C387:C450" si="18">A387 &amp; "|" &amp; B387</f>
        <v>Ghana|HCD Index - Number of citations</v>
      </c>
      <c r="E387" s="59" t="str">
        <f>IFERROR(INDEX(Sheet7!D:D, MATCH(B387,Sheet7!B:B, 0)), "Non trouvé")</f>
        <v># citations in thousands</v>
      </c>
      <c r="F387" t="str">
        <f>IFERROR(INDEX(Sheet7!D:D, MATCH(C387,Sheet7!C:C, 0)), "Non trouvé")</f>
        <v># citations in thousands</v>
      </c>
      <c r="G387">
        <v>0.03</v>
      </c>
      <c r="I387">
        <f>IFERROR(INDEX(AO:AO, MATCH(C387, AH:AH, 0)), "Non trouvé")</f>
        <v>5.603678999366217E-2</v>
      </c>
      <c r="J387">
        <f>IFERROR(INDEX(Sheet1!N:N, MATCH(C387, Sheet1!E:E, 0)), "Non trouvé")</f>
        <v>0.26741748780777008</v>
      </c>
      <c r="K387">
        <f>IFERROR(INDEX(Sheet1!O:O, MATCH(C387, Sheet1!E:E, 0)), "Non trouvé")</f>
        <v>0.47760135730056502</v>
      </c>
      <c r="L387">
        <f t="shared" si="16"/>
        <v>2.6036789993662171E-2</v>
      </c>
      <c r="M387">
        <f t="shared" si="17"/>
        <v>0.2113806978141079</v>
      </c>
      <c r="N387" s="59">
        <f>IFERROR(INDEX(Sheet7!L:L, MATCH(B387,Sheet7!B:B, 0)), "Non trouvé")</f>
        <v>1</v>
      </c>
      <c r="O387">
        <v>0.03</v>
      </c>
      <c r="P387">
        <v>5.603678999366217E-2</v>
      </c>
      <c r="Q387">
        <v>0.26741748780777008</v>
      </c>
      <c r="R387">
        <v>0.47760135730056502</v>
      </c>
    </row>
    <row r="388" spans="1:18" x14ac:dyDescent="0.35">
      <c r="A388" t="s">
        <v>10</v>
      </c>
      <c r="B388" t="s">
        <v>62</v>
      </c>
      <c r="C388" t="str">
        <f t="shared" si="18"/>
        <v>Ghana|HCD Index - Entrepreneurship, financial inclusion and digital economy</v>
      </c>
      <c r="E388" s="59" t="str">
        <f>IFERROR(INDEX(Sheet7!D:D, MATCH(B388,Sheet7!B:B, 0)), "Non trouvé")</f>
        <v>Scale 0-1</v>
      </c>
      <c r="F388" t="str">
        <f>IFERROR(INDEX(Sheet7!D:D, MATCH(C388,Sheet7!C:C, 0)), "Non trouvé")</f>
        <v>Scale 0-1</v>
      </c>
      <c r="G388">
        <v>0.27</v>
      </c>
      <c r="I388">
        <f>IFERROR(INDEX(AO:AO, MATCH(C388, AH:AH, 0)), "Non trouvé")</f>
        <v>0.37068898349766088</v>
      </c>
      <c r="J388">
        <f>IFERROR(INDEX(Sheet1!N:N, MATCH(C388, Sheet1!E:E, 0)), "Non trouvé")</f>
        <v>0.27128143006497202</v>
      </c>
      <c r="K388">
        <f>IFERROR(INDEX(Sheet1!O:O, MATCH(C388, Sheet1!E:E, 0)), "Non trouvé")</f>
        <v>0.38334861550654309</v>
      </c>
      <c r="L388">
        <f t="shared" si="16"/>
        <v>0.10068898349766087</v>
      </c>
      <c r="M388">
        <f t="shared" si="17"/>
        <v>-9.9407553432688867E-2</v>
      </c>
      <c r="N388" s="59">
        <f>IFERROR(INDEX(Sheet7!L:L, MATCH(B388,Sheet7!B:B, 0)), "Non trouvé")</f>
        <v>1</v>
      </c>
      <c r="O388">
        <v>0.27</v>
      </c>
      <c r="P388">
        <v>0.37068898349766088</v>
      </c>
      <c r="Q388">
        <v>0.27128143006497202</v>
      </c>
      <c r="R388">
        <v>0.38334861550654309</v>
      </c>
    </row>
    <row r="389" spans="1:18" x14ac:dyDescent="0.35">
      <c r="A389" t="s">
        <v>10</v>
      </c>
      <c r="B389" t="s">
        <v>92</v>
      </c>
      <c r="C389" t="str">
        <f t="shared" si="18"/>
        <v>Ghana|HCD Index - Penetration rate fin services</v>
      </c>
      <c r="E389" s="59" t="str">
        <f>IFERROR(INDEX(Sheet7!D:D, MATCH(B389,Sheet7!B:B, 0)), "Non trouvé")</f>
        <v>Number of financial services outlets/ 10,000 adults</v>
      </c>
      <c r="F389" t="str">
        <f>IFERROR(INDEX(Sheet7!D:D, MATCH(C389,Sheet7!C:C, 0)), "Non trouvé")</f>
        <v>Number of financial services outlets/ 10,000 adults</v>
      </c>
      <c r="I389">
        <f>IFERROR(INDEX(AO:AO, MATCH(C389, AH:AH, 0)), "Non trouvé")</f>
        <v>0</v>
      </c>
      <c r="J389">
        <f>IFERROR(INDEX(Sheet1!N:N, MATCH(C389, Sheet1!E:E, 0)), "Non trouvé")</f>
        <v>0</v>
      </c>
      <c r="K389">
        <f>IFERROR(INDEX(Sheet1!O:O, MATCH(C389, Sheet1!E:E, 0)), "Non trouvé")</f>
        <v>0.53671864629311017</v>
      </c>
      <c r="L389">
        <f t="shared" si="16"/>
        <v>0</v>
      </c>
      <c r="M389">
        <f t="shared" si="17"/>
        <v>0</v>
      </c>
      <c r="N389" s="59">
        <f>IFERROR(INDEX(Sheet7!L:L, MATCH(B389,Sheet7!B:B, 0)), "Non trouvé")</f>
        <v>1</v>
      </c>
      <c r="P389">
        <v>0</v>
      </c>
      <c r="Q389">
        <v>0</v>
      </c>
      <c r="R389">
        <v>0.53671864629311017</v>
      </c>
    </row>
    <row r="390" spans="1:18" x14ac:dyDescent="0.35">
      <c r="A390" t="s">
        <v>10</v>
      </c>
      <c r="B390" t="s">
        <v>94</v>
      </c>
      <c r="C390" t="str">
        <f t="shared" si="18"/>
        <v>Ghana|HCD Index - Individuals using Internet</v>
      </c>
      <c r="E390" s="59" t="str">
        <f>IFERROR(INDEX(Sheet7!D:D, MATCH(B390,Sheet7!B:B, 0)), "Non trouvé")</f>
        <v>% of the population</v>
      </c>
      <c r="F390" t="str">
        <f>IFERROR(INDEX(Sheet7!D:D, MATCH(C390,Sheet7!C:C, 0)), "Non trouvé")</f>
        <v>% of the population</v>
      </c>
      <c r="G390">
        <v>0.27</v>
      </c>
      <c r="I390">
        <f>IFERROR(INDEX(AO:AO, MATCH(C390, AH:AH, 0)), "Non trouvé")</f>
        <v>0.37068898349766088</v>
      </c>
      <c r="J390">
        <f>IFERROR(INDEX(Sheet1!N:N, MATCH(C390, Sheet1!E:E, 0)), "Non trouvé")</f>
        <v>0.27128143006497202</v>
      </c>
      <c r="K390">
        <f>IFERROR(INDEX(Sheet1!O:O, MATCH(C390, Sheet1!E:E, 0)), "Non trouvé")</f>
        <v>0.64070186905336668</v>
      </c>
      <c r="L390">
        <f t="shared" si="16"/>
        <v>0.10068898349766087</v>
      </c>
      <c r="M390">
        <f t="shared" si="17"/>
        <v>-9.9407553432688867E-2</v>
      </c>
      <c r="N390" s="59">
        <f>IFERROR(INDEX(Sheet7!L:L, MATCH(B390,Sheet7!B:B, 0)), "Non trouvé")</f>
        <v>1</v>
      </c>
      <c r="O390">
        <v>0.27</v>
      </c>
      <c r="P390">
        <v>0.37068898349766088</v>
      </c>
      <c r="Q390">
        <v>0.27128143006497202</v>
      </c>
      <c r="R390">
        <v>0.64070186905336668</v>
      </c>
    </row>
    <row r="391" spans="1:18" x14ac:dyDescent="0.35">
      <c r="A391" t="s">
        <v>10</v>
      </c>
      <c r="B391" t="s">
        <v>96</v>
      </c>
      <c r="C391" t="str">
        <f t="shared" si="18"/>
        <v>Ghana|HCD Index - New business density</v>
      </c>
      <c r="E391" s="59" t="str">
        <f>IFERROR(INDEX(Sheet7!D:D, MATCH(B391,Sheet7!B:B, 0)), "Non trouvé")</f>
        <v>New registrations per 1,000 people ages 15-64</v>
      </c>
      <c r="F391" t="str">
        <f>IFERROR(INDEX(Sheet7!D:D, MATCH(C391,Sheet7!C:C, 0)), "Non trouvé")</f>
        <v>New registrations per 1,000 people ages 15-64</v>
      </c>
      <c r="I391">
        <f>IFERROR(INDEX(AO:AO, MATCH(C391, AH:AH, 0)), "Non trouvé")</f>
        <v>0</v>
      </c>
      <c r="J391">
        <f>IFERROR(INDEX(Sheet1!N:N, MATCH(C391, Sheet1!E:E, 0)), "Non trouvé")</f>
        <v>0</v>
      </c>
      <c r="K391">
        <f>IFERROR(INDEX(Sheet1!O:O, MATCH(C391, Sheet1!E:E, 0)), "Non trouvé")</f>
        <v>0.1072222950818838</v>
      </c>
      <c r="L391">
        <f t="shared" si="16"/>
        <v>0</v>
      </c>
      <c r="M391">
        <f t="shared" si="17"/>
        <v>0</v>
      </c>
      <c r="N391" s="59">
        <f>IFERROR(INDEX(Sheet7!L:L, MATCH(B391,Sheet7!B:B, 0)), "Non trouvé")</f>
        <v>1</v>
      </c>
      <c r="P391">
        <v>0</v>
      </c>
      <c r="Q391">
        <v>0</v>
      </c>
      <c r="R391">
        <v>0.1072222950818838</v>
      </c>
    </row>
    <row r="392" spans="1:18" x14ac:dyDescent="0.35">
      <c r="A392" t="s">
        <v>11</v>
      </c>
      <c r="B392" t="s">
        <v>58</v>
      </c>
      <c r="C392" t="str">
        <f t="shared" si="18"/>
        <v>Guinea|HCD Index - Integrated index</v>
      </c>
      <c r="E392" s="59" t="str">
        <f>IFERROR(INDEX(Sheet7!D:D, MATCH(B392,Sheet7!B:B, 0)), "Non trouvé")</f>
        <v>Scale 0-1</v>
      </c>
      <c r="F392" t="str">
        <f>IFERROR(INDEX(Sheet7!D:D, MATCH(C392,Sheet7!C:C, 0)), "Non trouvé")</f>
        <v>Scale 0-1</v>
      </c>
      <c r="G392">
        <v>0.18</v>
      </c>
      <c r="I392">
        <f>IFERROR(INDEX(AO:AO, MATCH(C392, AH:AH, 0)), "Non trouvé")</f>
        <v>0.21406333716338449</v>
      </c>
      <c r="J392">
        <f>IFERROR(INDEX(Sheet1!N:N, MATCH(C392, Sheet1!E:E, 0)), "Non trouvé")</f>
        <v>0.20823550845946481</v>
      </c>
      <c r="K392">
        <f>IFERROR(INDEX(Sheet1!O:O, MATCH(C392, Sheet1!E:E, 0)), "Non trouvé")</f>
        <v>0.37696566497976408</v>
      </c>
      <c r="L392">
        <f t="shared" si="16"/>
        <v>3.4063337163384499E-2</v>
      </c>
      <c r="M392">
        <f t="shared" si="17"/>
        <v>-5.8278287039196797E-3</v>
      </c>
      <c r="N392" s="59">
        <f>IFERROR(INDEX(Sheet7!L:L, MATCH(B392,Sheet7!B:B, 0)), "Non trouvé")</f>
        <v>1</v>
      </c>
      <c r="O392">
        <v>0.18</v>
      </c>
      <c r="P392">
        <v>0.21406333716338449</v>
      </c>
      <c r="Q392">
        <v>0.20823550845946481</v>
      </c>
      <c r="R392">
        <v>0.37696566497976408</v>
      </c>
    </row>
    <row r="393" spans="1:18" x14ac:dyDescent="0.35">
      <c r="A393" t="s">
        <v>11</v>
      </c>
      <c r="B393" t="s">
        <v>60</v>
      </c>
      <c r="C393" t="str">
        <f t="shared" si="18"/>
        <v>Guinea|HCD Index - Health and nutrition</v>
      </c>
      <c r="E393" s="59" t="str">
        <f>IFERROR(INDEX(Sheet7!D:D, MATCH(B393,Sheet7!B:B, 0)), "Non trouvé")</f>
        <v>Scale 0-1</v>
      </c>
      <c r="F393" t="str">
        <f>IFERROR(INDEX(Sheet7!D:D, MATCH(C393,Sheet7!C:C, 0)), "Non trouvé")</f>
        <v>Scale 0-1</v>
      </c>
      <c r="G393">
        <v>0.24</v>
      </c>
      <c r="I393">
        <f>IFERROR(INDEX(AO:AO, MATCH(C393, AH:AH, 0)), "Non trouvé")</f>
        <v>0.32371822450196969</v>
      </c>
      <c r="J393">
        <f>IFERROR(INDEX(Sheet1!N:N, MATCH(C393, Sheet1!E:E, 0)), "Non trouvé")</f>
        <v>0.34123345684765849</v>
      </c>
      <c r="K393">
        <f>IFERROR(INDEX(Sheet1!O:O, MATCH(C393, Sheet1!E:E, 0)), "Non trouvé")</f>
        <v>0.54829516619025209</v>
      </c>
      <c r="L393">
        <f t="shared" si="16"/>
        <v>8.3718224501969696E-2</v>
      </c>
      <c r="M393">
        <f t="shared" si="17"/>
        <v>1.7515232345688803E-2</v>
      </c>
      <c r="N393" s="59">
        <f>IFERROR(INDEX(Sheet7!L:L, MATCH(B393,Sheet7!B:B, 0)), "Non trouvé")</f>
        <v>1</v>
      </c>
      <c r="O393">
        <v>0.24</v>
      </c>
      <c r="P393">
        <v>0.32371822450196969</v>
      </c>
      <c r="Q393">
        <v>0.34123345684765849</v>
      </c>
      <c r="R393">
        <v>0.54829516619025209</v>
      </c>
    </row>
    <row r="394" spans="1:18" x14ac:dyDescent="0.35">
      <c r="A394" t="s">
        <v>11</v>
      </c>
      <c r="B394" t="s">
        <v>63</v>
      </c>
      <c r="C394" t="str">
        <f t="shared" si="18"/>
        <v>Guinea|HCD Index - Fertility rate</v>
      </c>
      <c r="E394" s="59" t="str">
        <f>IFERROR(INDEX(Sheet7!D:D, MATCH(B394,Sheet7!B:B, 0)), "Non trouvé")</f>
        <v>births per woman</v>
      </c>
      <c r="F394" t="str">
        <f>IFERROR(INDEX(Sheet7!D:D, MATCH(C394,Sheet7!C:C, 0)), "Non trouvé")</f>
        <v>births per woman</v>
      </c>
      <c r="G394">
        <v>0.44</v>
      </c>
      <c r="I394">
        <f>IFERROR(INDEX(AO:AO, MATCH(C394, AH:AH, 0)), "Non trouvé")</f>
        <v>0.48623356994629219</v>
      </c>
      <c r="J394">
        <f>IFERROR(INDEX(Sheet1!N:N, MATCH(C394, Sheet1!E:E, 0)), "Non trouvé")</f>
        <v>0.50333581166216212</v>
      </c>
      <c r="K394">
        <f>IFERROR(INDEX(Sheet1!O:O, MATCH(C394, Sheet1!E:E, 0)), "Non trouvé")</f>
        <v>0.67050112385768978</v>
      </c>
      <c r="L394">
        <f t="shared" si="16"/>
        <v>4.6233569946292186E-2</v>
      </c>
      <c r="M394">
        <f t="shared" si="17"/>
        <v>1.7102241715869937E-2</v>
      </c>
      <c r="N394" s="59">
        <f>IFERROR(INDEX(Sheet7!L:L, MATCH(B394,Sheet7!B:B, 0)), "Non trouvé")</f>
        <v>-1</v>
      </c>
      <c r="O394">
        <v>0.44</v>
      </c>
      <c r="P394">
        <v>0.48623356994629219</v>
      </c>
      <c r="Q394">
        <v>0.50333581166216212</v>
      </c>
      <c r="R394">
        <v>0.67050112385768978</v>
      </c>
    </row>
    <row r="395" spans="1:18" x14ac:dyDescent="0.35">
      <c r="A395" t="s">
        <v>11</v>
      </c>
      <c r="B395" t="s">
        <v>65</v>
      </c>
      <c r="C395" t="str">
        <f t="shared" si="18"/>
        <v>Guinea|HCD Index - Maternal mortality rate</v>
      </c>
      <c r="E395" s="59" t="str">
        <f>IFERROR(INDEX(Sheet7!D:D, MATCH(B395,Sheet7!B:B, 0)), "Non trouvé")</f>
        <v># of deaths/100,000 live births</v>
      </c>
      <c r="F395" t="str">
        <f>IFERROR(INDEX(Sheet7!D:D, MATCH(C395,Sheet7!C:C, 0)), "Non trouvé")</f>
        <v># of deaths/100,000 live births</v>
      </c>
      <c r="G395">
        <v>0.5</v>
      </c>
      <c r="I395">
        <f>IFERROR(INDEX(AO:AO, MATCH(C395, AH:AH, 0)), "Non trouvé")</f>
        <v>0.51630172871104407</v>
      </c>
      <c r="J395">
        <f>IFERROR(INDEX(Sheet1!N:N, MATCH(C395, Sheet1!E:E, 0)), "Non trouvé")</f>
        <v>0.60135529149041678</v>
      </c>
      <c r="K395">
        <f>IFERROR(INDEX(Sheet1!O:O, MATCH(C395, Sheet1!E:E, 0)), "Non trouvé")</f>
        <v>0.82267192942287515</v>
      </c>
      <c r="L395">
        <f t="shared" si="16"/>
        <v>1.6301728711044072E-2</v>
      </c>
      <c r="M395">
        <f t="shared" si="17"/>
        <v>8.5053562779372704E-2</v>
      </c>
      <c r="N395" s="59">
        <f>IFERROR(INDEX(Sheet7!L:L, MATCH(B395,Sheet7!B:B, 0)), "Non trouvé")</f>
        <v>-1</v>
      </c>
      <c r="O395">
        <v>0.5</v>
      </c>
      <c r="P395">
        <v>0.51630172871104407</v>
      </c>
      <c r="Q395">
        <v>0.60135529149041678</v>
      </c>
      <c r="R395">
        <v>0.82267192942287515</v>
      </c>
    </row>
    <row r="396" spans="1:18" x14ac:dyDescent="0.35">
      <c r="A396" t="s">
        <v>11</v>
      </c>
      <c r="B396" t="s">
        <v>67</v>
      </c>
      <c r="C396" t="str">
        <f t="shared" si="18"/>
        <v>Guinea|HCD Index - Under-5 mortality rate</v>
      </c>
      <c r="E396" s="59" t="str">
        <f>IFERROR(INDEX(Sheet7!D:D, MATCH(B396,Sheet7!B:B, 0)), "Non trouvé")</f>
        <v># of deaths/1000 live births</v>
      </c>
      <c r="F396" t="str">
        <f>IFERROR(INDEX(Sheet7!D:D, MATCH(C396,Sheet7!C:C, 0)), "Non trouvé")</f>
        <v># of deaths/1000 live births</v>
      </c>
      <c r="G396">
        <v>0.21</v>
      </c>
      <c r="I396">
        <f>IFERROR(INDEX(AO:AO, MATCH(C396, AH:AH, 0)), "Non trouvé")</f>
        <v>0.2071043669165738</v>
      </c>
      <c r="J396">
        <f>IFERROR(INDEX(Sheet1!N:N, MATCH(C396, Sheet1!E:E, 0)), "Non trouvé")</f>
        <v>0.39522043599495299</v>
      </c>
      <c r="K396">
        <f>IFERROR(INDEX(Sheet1!O:O, MATCH(C396, Sheet1!E:E, 0)), "Non trouvé")</f>
        <v>0.71566695160172134</v>
      </c>
      <c r="L396">
        <f t="shared" si="16"/>
        <v>-2.8956330834261912E-3</v>
      </c>
      <c r="M396">
        <f t="shared" si="17"/>
        <v>0.18811606907837919</v>
      </c>
      <c r="N396" s="59">
        <f>IFERROR(INDEX(Sheet7!L:L, MATCH(B396,Sheet7!B:B, 0)), "Non trouvé")</f>
        <v>-1</v>
      </c>
      <c r="O396">
        <v>0.21</v>
      </c>
      <c r="P396">
        <v>0.2071043669165738</v>
      </c>
      <c r="Q396">
        <v>0.39522043599495299</v>
      </c>
      <c r="R396">
        <v>0.71566695160172134</v>
      </c>
    </row>
    <row r="397" spans="1:18" x14ac:dyDescent="0.35">
      <c r="A397" t="s">
        <v>11</v>
      </c>
      <c r="B397" t="s">
        <v>67</v>
      </c>
      <c r="C397" t="str">
        <f t="shared" si="18"/>
        <v>Guinea|HCD Index - Under-5 mortality rate</v>
      </c>
      <c r="E397" s="59" t="str">
        <f>IFERROR(INDEX(Sheet7!D:D, MATCH(B397,Sheet7!B:B, 0)), "Non trouvé")</f>
        <v># of deaths/1000 live births</v>
      </c>
      <c r="F397" t="str">
        <f>IFERROR(INDEX(Sheet7!D:D, MATCH(C397,Sheet7!C:C, 0)), "Non trouvé")</f>
        <v># of deaths/1000 live births</v>
      </c>
      <c r="G397">
        <v>0.44</v>
      </c>
      <c r="I397">
        <f>IFERROR(INDEX(AO:AO, MATCH(C397, AH:AH, 0)), "Non trouvé")</f>
        <v>0.2071043669165738</v>
      </c>
      <c r="J397">
        <f>IFERROR(INDEX(Sheet1!N:N, MATCH(C397, Sheet1!E:E, 0)), "Non trouvé")</f>
        <v>0.39522043599495299</v>
      </c>
      <c r="K397">
        <f>IFERROR(INDEX(Sheet1!O:O, MATCH(C397, Sheet1!E:E, 0)), "Non trouvé")</f>
        <v>0.71566695160172134</v>
      </c>
      <c r="L397">
        <f t="shared" si="16"/>
        <v>-0.2328956330834262</v>
      </c>
      <c r="M397">
        <f t="shared" si="17"/>
        <v>0.18811606907837919</v>
      </c>
      <c r="N397" s="59">
        <f>IFERROR(INDEX(Sheet7!L:L, MATCH(B397,Sheet7!B:B, 0)), "Non trouvé")</f>
        <v>-1</v>
      </c>
      <c r="O397">
        <v>0.44</v>
      </c>
      <c r="P397">
        <v>0.2071043669165738</v>
      </c>
      <c r="Q397">
        <v>0.39522043599495299</v>
      </c>
      <c r="R397">
        <v>0.71566695160172134</v>
      </c>
    </row>
    <row r="398" spans="1:18" x14ac:dyDescent="0.35">
      <c r="A398" t="s">
        <v>11</v>
      </c>
      <c r="B398" t="s">
        <v>71</v>
      </c>
      <c r="C398" t="str">
        <f t="shared" si="18"/>
        <v>Guinea|HCD Index - Life expectancy at birth</v>
      </c>
      <c r="E398" s="59" t="str">
        <f>IFERROR(INDEX(Sheet7!D:D, MATCH(B398,Sheet7!B:B, 0)), "Non trouvé")</f>
        <v># years</v>
      </c>
      <c r="F398" t="str">
        <f>IFERROR(INDEX(Sheet7!D:D, MATCH(C398,Sheet7!C:C, 0)), "Non trouvé")</f>
        <v># years</v>
      </c>
      <c r="G398">
        <v>0.26</v>
      </c>
      <c r="I398">
        <f>IFERROR(INDEX(AO:AO, MATCH(C398, AH:AH, 0)), "Non trouvé")</f>
        <v>0.16947640715696441</v>
      </c>
      <c r="J398">
        <f>IFERROR(INDEX(Sheet1!N:N, MATCH(C398, Sheet1!E:E, 0)), "Non trouvé")</f>
        <v>0.32087117368517382</v>
      </c>
      <c r="K398">
        <f>IFERROR(INDEX(Sheet1!O:O, MATCH(C398, Sheet1!E:E, 0)), "Non trouvé")</f>
        <v>0.53768770852251313</v>
      </c>
      <c r="L398">
        <f t="shared" si="16"/>
        <v>-9.05235928430356E-2</v>
      </c>
      <c r="M398">
        <f t="shared" si="17"/>
        <v>0.15139476652820941</v>
      </c>
      <c r="N398" s="59">
        <f>IFERROR(INDEX(Sheet7!L:L, MATCH(B398,Sheet7!B:B, 0)), "Non trouvé")</f>
        <v>1</v>
      </c>
      <c r="O398">
        <v>0.26</v>
      </c>
      <c r="P398">
        <v>0.16947640715696441</v>
      </c>
      <c r="Q398">
        <v>0.32087117368517382</v>
      </c>
      <c r="R398">
        <v>0.53768770852251313</v>
      </c>
    </row>
    <row r="399" spans="1:18" x14ac:dyDescent="0.35">
      <c r="A399" t="s">
        <v>11</v>
      </c>
      <c r="B399" t="s">
        <v>73</v>
      </c>
      <c r="C399" t="str">
        <f t="shared" si="18"/>
        <v>Guinea|HCD Index - Government health exp.</v>
      </c>
      <c r="E399" s="59" t="str">
        <f>IFERROR(INDEX(Sheet7!D:D, MATCH(B399,Sheet7!B:B, 0)), "Non trouvé")</f>
        <v>% of general government expenditure</v>
      </c>
      <c r="F399" t="str">
        <f>IFERROR(INDEX(Sheet7!D:D, MATCH(C399,Sheet7!C:C, 0)), "Non trouvé")</f>
        <v>% of general government expenditure</v>
      </c>
      <c r="G399">
        <v>0.08</v>
      </c>
      <c r="I399">
        <f>IFERROR(INDEX(AO:AO, MATCH(C399, AH:AH, 0)), "Non trouvé")</f>
        <v>0.2044617197879704</v>
      </c>
      <c r="J399">
        <f>IFERROR(INDEX(Sheet1!N:N, MATCH(C399, Sheet1!E:E, 0)), "Non trouvé")</f>
        <v>0.1280306536179785</v>
      </c>
      <c r="K399">
        <f>IFERROR(INDEX(Sheet1!O:O, MATCH(C399, Sheet1!E:E, 0)), "Non trouvé")</f>
        <v>0.27386816621632382</v>
      </c>
      <c r="L399">
        <f t="shared" si="16"/>
        <v>0.1244617197879704</v>
      </c>
      <c r="M399">
        <f t="shared" si="17"/>
        <v>-7.6431066169991901E-2</v>
      </c>
      <c r="N399" s="59">
        <f>IFERROR(INDEX(Sheet7!L:L, MATCH(B399,Sheet7!B:B, 0)), "Non trouvé")</f>
        <v>1</v>
      </c>
      <c r="O399">
        <v>0.08</v>
      </c>
      <c r="P399">
        <v>0.2044617197879704</v>
      </c>
      <c r="Q399">
        <v>0.1280306536179785</v>
      </c>
      <c r="R399">
        <v>0.27386816621632382</v>
      </c>
    </row>
    <row r="400" spans="1:18" x14ac:dyDescent="0.35">
      <c r="A400" t="s">
        <v>11</v>
      </c>
      <c r="B400" t="s">
        <v>75</v>
      </c>
      <c r="C400" t="str">
        <f t="shared" si="18"/>
        <v>Guinea|HCD Index - Child Marriage</v>
      </c>
      <c r="E400" s="59" t="str">
        <f>IFERROR(INDEX(Sheet7!D:D, MATCH(B400,Sheet7!B:B, 0)), "Non trouvé")</f>
        <v>% of women ages 20-24 married before 18</v>
      </c>
      <c r="F400" t="str">
        <f>IFERROR(INDEX(Sheet7!D:D, MATCH(C400,Sheet7!C:C, 0)), "Non trouvé")</f>
        <v>% of women ages 20-24 married before 18</v>
      </c>
      <c r="G400">
        <v>0.12</v>
      </c>
      <c r="I400">
        <f>IFERROR(INDEX(AO:AO, MATCH(C400, AH:AH, 0)), "Non trouvé")</f>
        <v>0</v>
      </c>
      <c r="J400">
        <f>IFERROR(INDEX(Sheet1!N:N, MATCH(C400, Sheet1!E:E, 0)), "Non trouvé")</f>
        <v>0.21077981640471821</v>
      </c>
      <c r="K400">
        <f>IFERROR(INDEX(Sheet1!O:O, MATCH(C400, Sheet1!E:E, 0)), "Non trouvé")</f>
        <v>0.73068362546889187</v>
      </c>
      <c r="L400">
        <f t="shared" si="16"/>
        <v>-0.12</v>
      </c>
      <c r="M400">
        <f t="shared" si="17"/>
        <v>0.21077981640471821</v>
      </c>
      <c r="N400" s="59">
        <f>IFERROR(INDEX(Sheet7!L:L, MATCH(B400,Sheet7!B:B, 0)), "Non trouvé")</f>
        <v>-1</v>
      </c>
      <c r="O400">
        <v>0.12</v>
      </c>
      <c r="P400">
        <v>0</v>
      </c>
      <c r="Q400">
        <v>0.21077981640471821</v>
      </c>
      <c r="R400">
        <v>0.73068362546889187</v>
      </c>
    </row>
    <row r="401" spans="1:18" x14ac:dyDescent="0.35">
      <c r="A401" t="s">
        <v>11</v>
      </c>
      <c r="B401" t="s">
        <v>61</v>
      </c>
      <c r="C401" t="str">
        <f t="shared" si="18"/>
        <v>Guinea|HCD Index - Education, skills and labor participation</v>
      </c>
      <c r="E401" s="59" t="str">
        <f>IFERROR(INDEX(Sheet7!D:D, MATCH(B401,Sheet7!B:B, 0)), "Non trouvé")</f>
        <v>Scale 0-1</v>
      </c>
      <c r="F401" t="str">
        <f>IFERROR(INDEX(Sheet7!D:D, MATCH(C401,Sheet7!C:C, 0)), "Non trouvé")</f>
        <v>Scale 0-1</v>
      </c>
      <c r="G401">
        <v>0.26</v>
      </c>
      <c r="I401">
        <f>IFERROR(INDEX(AO:AO, MATCH(C401, AH:AH, 0)), "Non trouvé")</f>
        <v>0.2379075168320105</v>
      </c>
      <c r="J401">
        <f>IFERROR(INDEX(Sheet1!N:N, MATCH(C401, Sheet1!E:E, 0)), "Non trouvé")</f>
        <v>0.26014077732131619</v>
      </c>
      <c r="K401">
        <f>IFERROR(INDEX(Sheet1!O:O, MATCH(C401, Sheet1!E:E, 0)), "Non trouvé")</f>
        <v>0.37728202675416028</v>
      </c>
      <c r="L401">
        <f t="shared" si="16"/>
        <v>-2.2092483167989507E-2</v>
      </c>
      <c r="M401">
        <f t="shared" si="17"/>
        <v>2.2233260489305684E-2</v>
      </c>
      <c r="N401" s="59">
        <f>IFERROR(INDEX(Sheet7!L:L, MATCH(B401,Sheet7!B:B, 0)), "Non trouvé")</f>
        <v>1</v>
      </c>
      <c r="O401">
        <v>0.26</v>
      </c>
      <c r="P401">
        <v>0.2379075168320105</v>
      </c>
      <c r="Q401">
        <v>0.26014077732131619</v>
      </c>
      <c r="R401">
        <v>0.37728202675416028</v>
      </c>
    </row>
    <row r="402" spans="1:18" x14ac:dyDescent="0.35">
      <c r="A402" t="s">
        <v>11</v>
      </c>
      <c r="B402" t="s">
        <v>77</v>
      </c>
      <c r="C402" t="str">
        <f t="shared" si="18"/>
        <v>Guinea|HCD Index - Government Education exp.</v>
      </c>
      <c r="E402" s="59" t="str">
        <f>IFERROR(INDEX(Sheet7!D:D, MATCH(B402,Sheet7!B:B, 0)), "Non trouvé")</f>
        <v>%GDP</v>
      </c>
      <c r="F402" t="str">
        <f>IFERROR(INDEX(Sheet7!D:D, MATCH(C402,Sheet7!C:C, 0)), "Non trouvé")</f>
        <v>%GDP</v>
      </c>
      <c r="G402">
        <v>0</v>
      </c>
      <c r="I402">
        <f>IFERROR(INDEX(AO:AO, MATCH(C402, AH:AH, 0)), "Non trouvé")</f>
        <v>0</v>
      </c>
      <c r="J402">
        <f>IFERROR(INDEX(Sheet1!N:N, MATCH(C402, Sheet1!E:E, 0)), "Non trouvé")</f>
        <v>5.3188394299955678E-2</v>
      </c>
      <c r="K402">
        <f>IFERROR(INDEX(Sheet1!O:O, MATCH(C402, Sheet1!E:E, 0)), "Non trouvé")</f>
        <v>0.1033165862297441</v>
      </c>
      <c r="L402">
        <f t="shared" si="16"/>
        <v>0</v>
      </c>
      <c r="M402">
        <f t="shared" si="17"/>
        <v>5.3188394299955678E-2</v>
      </c>
      <c r="N402" s="59">
        <f>IFERROR(INDEX(Sheet7!L:L, MATCH(B402,Sheet7!B:B, 0)), "Non trouvé")</f>
        <v>1</v>
      </c>
      <c r="O402">
        <v>0</v>
      </c>
      <c r="P402">
        <v>0</v>
      </c>
      <c r="Q402">
        <v>5.3188394299955678E-2</v>
      </c>
      <c r="R402">
        <v>0.1033165862297441</v>
      </c>
    </row>
    <row r="403" spans="1:18" x14ac:dyDescent="0.35">
      <c r="A403" t="s">
        <v>11</v>
      </c>
      <c r="B403" t="s">
        <v>79</v>
      </c>
      <c r="C403" t="str">
        <f t="shared" si="18"/>
        <v>Guinea|HCD Index - Ratio of teachers</v>
      </c>
      <c r="E403" s="59" t="str">
        <f>IFERROR(INDEX(Sheet7!D:D, MATCH(B403,Sheet7!B:B, 0)), "Non trouvé")</f>
        <v>pupil-teachers ratio (primary education</v>
      </c>
      <c r="F403" t="str">
        <f>IFERROR(INDEX(Sheet7!D:D, MATCH(C403,Sheet7!C:C, 0)), "Non trouvé")</f>
        <v>pupil-teachers ratio (primary education</v>
      </c>
      <c r="G403">
        <v>0</v>
      </c>
      <c r="I403">
        <f>IFERROR(INDEX(AO:AO, MATCH(C403, AH:AH, 0)), "Non trouvé")</f>
        <v>0</v>
      </c>
      <c r="J403">
        <f>IFERROR(INDEX(Sheet1!N:N, MATCH(C403, Sheet1!E:E, 0)), "Non trouvé")</f>
        <v>0</v>
      </c>
      <c r="K403">
        <f>IFERROR(INDEX(Sheet1!O:O, MATCH(C403, Sheet1!E:E, 0)), "Non trouvé")</f>
        <v>0.44084722039107382</v>
      </c>
      <c r="L403">
        <f t="shared" si="16"/>
        <v>0</v>
      </c>
      <c r="M403">
        <f t="shared" si="17"/>
        <v>0</v>
      </c>
      <c r="N403" s="59">
        <f>IFERROR(INDEX(Sheet7!L:L, MATCH(B403,Sheet7!B:B, 0)), "Non trouvé")</f>
        <v>-1</v>
      </c>
      <c r="O403">
        <v>0</v>
      </c>
      <c r="P403">
        <v>0</v>
      </c>
      <c r="Q403">
        <v>0</v>
      </c>
      <c r="R403">
        <v>0.44084722039107382</v>
      </c>
    </row>
    <row r="404" spans="1:18" x14ac:dyDescent="0.35">
      <c r="A404" t="s">
        <v>11</v>
      </c>
      <c r="B404" t="s">
        <v>81</v>
      </c>
      <c r="C404" t="str">
        <f t="shared" si="18"/>
        <v>Guinea|HCD Index - Children out of school</v>
      </c>
      <c r="E404" s="59" t="str">
        <f>IFERROR(INDEX(Sheet7!D:D, MATCH(B404,Sheet7!B:B, 0)), "Non trouvé")</f>
        <v>% of primary school age children</v>
      </c>
      <c r="F404" t="str">
        <f>IFERROR(INDEX(Sheet7!D:D, MATCH(C404,Sheet7!C:C, 0)), "Non trouvé")</f>
        <v xml:space="preserve">% of primary school age children </v>
      </c>
      <c r="G404">
        <v>0.6</v>
      </c>
      <c r="I404">
        <f>IFERROR(INDEX(AO:AO, MATCH(C404, AH:AH, 0)), "Non trouvé")</f>
        <v>0.47627623245536688</v>
      </c>
      <c r="J404">
        <f>IFERROR(INDEX(Sheet1!N:N, MATCH(C404, Sheet1!E:E, 0)), "Non trouvé")</f>
        <v>0</v>
      </c>
      <c r="K404">
        <f>IFERROR(INDEX(Sheet1!O:O, MATCH(C404, Sheet1!E:E, 0)), "Non trouvé")</f>
        <v>0.60105617397781008</v>
      </c>
      <c r="L404">
        <f t="shared" si="16"/>
        <v>-0.1237237675446331</v>
      </c>
      <c r="M404">
        <f t="shared" si="17"/>
        <v>-0.47627623245536688</v>
      </c>
      <c r="N404" s="59">
        <f>IFERROR(INDEX(Sheet7!L:L, MATCH(B404,Sheet7!B:B, 0)), "Non trouvé")</f>
        <v>-1</v>
      </c>
      <c r="O404">
        <v>0.6</v>
      </c>
      <c r="P404">
        <v>0.47627623245536688</v>
      </c>
      <c r="Q404">
        <v>0</v>
      </c>
      <c r="R404">
        <v>0.60105617397781008</v>
      </c>
    </row>
    <row r="405" spans="1:18" x14ac:dyDescent="0.35">
      <c r="A405" t="s">
        <v>11</v>
      </c>
      <c r="B405" t="s">
        <v>83</v>
      </c>
      <c r="C405" t="str">
        <f t="shared" si="18"/>
        <v>Guinea|HCD Index - Mean years of schooling</v>
      </c>
      <c r="E405" s="59" t="str">
        <f>IFERROR(INDEX(Sheet7!D:D, MATCH(B405,Sheet7!B:B, 0)), "Non trouvé")</f>
        <v># years</v>
      </c>
      <c r="F405" t="str">
        <f>IFERROR(INDEX(Sheet7!D:D, MATCH(C405,Sheet7!C:C, 0)), "Non trouvé")</f>
        <v># years</v>
      </c>
      <c r="G405">
        <v>0.09</v>
      </c>
      <c r="I405">
        <f>IFERROR(INDEX(AO:AO, MATCH(C405, AH:AH, 0)), "Non trouvé")</f>
        <v>5.9098453989978983E-2</v>
      </c>
      <c r="J405">
        <f>IFERROR(INDEX(Sheet1!N:N, MATCH(C405, Sheet1!E:E, 0)), "Non trouvé")</f>
        <v>0.140548397736697</v>
      </c>
      <c r="K405">
        <f>IFERROR(INDEX(Sheet1!O:O, MATCH(C405, Sheet1!E:E, 0)), "Non trouvé")</f>
        <v>0.29714698518633231</v>
      </c>
      <c r="L405">
        <f t="shared" si="16"/>
        <v>-3.0901546010021014E-2</v>
      </c>
      <c r="M405">
        <f t="shared" si="17"/>
        <v>8.1449943746718018E-2</v>
      </c>
      <c r="N405" s="59">
        <f>IFERROR(INDEX(Sheet7!L:L, MATCH(B405,Sheet7!B:B, 0)), "Non trouvé")</f>
        <v>1</v>
      </c>
      <c r="O405">
        <v>0.09</v>
      </c>
      <c r="P405">
        <v>5.9098453989978983E-2</v>
      </c>
      <c r="Q405">
        <v>0.140548397736697</v>
      </c>
      <c r="R405">
        <v>0.29714698518633231</v>
      </c>
    </row>
    <row r="406" spans="1:18" x14ac:dyDescent="0.35">
      <c r="A406" t="s">
        <v>11</v>
      </c>
      <c r="B406" t="s">
        <v>84</v>
      </c>
      <c r="C406" t="str">
        <f t="shared" si="18"/>
        <v>Guinea|HCD Index - Harmonized test scores</v>
      </c>
      <c r="E406" s="59" t="str">
        <f>IFERROR(INDEX(Sheet7!D:D, MATCH(B406,Sheet7!B:B, 0)), "Non trouvé")</f>
        <v>score out of 625</v>
      </c>
      <c r="F406" t="str">
        <f>IFERROR(INDEX(Sheet7!D:D, MATCH(C406,Sheet7!C:C, 0)), "Non trouvé")</f>
        <v>score out of 625</v>
      </c>
      <c r="G406">
        <v>0.53</v>
      </c>
      <c r="I406">
        <f>IFERROR(INDEX(AO:AO, MATCH(C406, AH:AH, 0)), "Non trouvé")</f>
        <v>0.52620553696114492</v>
      </c>
      <c r="J406">
        <f>IFERROR(INDEX(Sheet1!N:N, MATCH(C406, Sheet1!E:E, 0)), "Non trouvé")</f>
        <v>0.62115179065545856</v>
      </c>
      <c r="K406">
        <f>IFERROR(INDEX(Sheet1!O:O, MATCH(C406, Sheet1!E:E, 0)), "Non trouvé")</f>
        <v>0.97519978260990126</v>
      </c>
      <c r="L406">
        <f t="shared" si="16"/>
        <v>-3.7944630388551115E-3</v>
      </c>
      <c r="M406">
        <f t="shared" si="17"/>
        <v>9.4946253694313643E-2</v>
      </c>
      <c r="N406" s="59">
        <f>IFERROR(INDEX(Sheet7!L:L, MATCH(B406,Sheet7!B:B, 0)), "Non trouvé")</f>
        <v>1</v>
      </c>
      <c r="O406">
        <v>0.53</v>
      </c>
      <c r="P406">
        <v>0.52620553696114492</v>
      </c>
      <c r="Q406">
        <v>0.62115179065545856</v>
      </c>
      <c r="R406">
        <v>0.97519978260990126</v>
      </c>
    </row>
    <row r="407" spans="1:18" x14ac:dyDescent="0.35">
      <c r="A407" t="s">
        <v>11</v>
      </c>
      <c r="B407" t="s">
        <v>86</v>
      </c>
      <c r="C407" t="str">
        <f t="shared" si="18"/>
        <v>Guinea|HCD Index - Youth NEET</v>
      </c>
      <c r="E407" s="59" t="str">
        <f>IFERROR(INDEX(Sheet7!D:D, MATCH(B407,Sheet7!B:B, 0)), "Non trouvé")</f>
        <v>% of youth not employed, in education or in training</v>
      </c>
      <c r="F407" t="str">
        <f>IFERROR(INDEX(Sheet7!D:D, MATCH(C407,Sheet7!C:C, 0)), "Non trouvé")</f>
        <v>% of youth not employed, in education or in training</v>
      </c>
      <c r="G407">
        <v>0.79</v>
      </c>
      <c r="I407">
        <f>IFERROR(INDEX(AO:AO, MATCH(C407, AH:AH, 0)), "Non trouvé")</f>
        <v>0.79192770519007727</v>
      </c>
      <c r="J407">
        <f>IFERROR(INDEX(Sheet1!N:N, MATCH(C407, Sheet1!E:E, 0)), "Non trouvé")</f>
        <v>0.90196777641777304</v>
      </c>
      <c r="K407">
        <f>IFERROR(INDEX(Sheet1!O:O, MATCH(C407, Sheet1!E:E, 0)), "Non trouvé")</f>
        <v>1</v>
      </c>
      <c r="L407">
        <f t="shared" si="16"/>
        <v>1.9277051900772335E-3</v>
      </c>
      <c r="M407">
        <f t="shared" si="17"/>
        <v>0.11004007122769577</v>
      </c>
      <c r="N407" s="59">
        <f>IFERROR(INDEX(Sheet7!L:L, MATCH(B407,Sheet7!B:B, 0)), "Non trouvé")</f>
        <v>-1</v>
      </c>
      <c r="O407">
        <v>0.79</v>
      </c>
      <c r="P407">
        <v>0.79192770519007727</v>
      </c>
      <c r="Q407">
        <v>0.90196777641777304</v>
      </c>
      <c r="R407">
        <v>1</v>
      </c>
    </row>
    <row r="408" spans="1:18" x14ac:dyDescent="0.35">
      <c r="A408" t="s">
        <v>11</v>
      </c>
      <c r="B408" t="s">
        <v>88</v>
      </c>
      <c r="C408" t="str">
        <f t="shared" si="18"/>
        <v>Guinea|HCD Index - Youth literacy rate</v>
      </c>
      <c r="E408" s="59" t="str">
        <f>IFERROR(INDEX(Sheet7!D:D, MATCH(B408,Sheet7!B:B, 0)), "Non trouvé")</f>
        <v>% in 15-24 years old population</v>
      </c>
      <c r="F408" t="str">
        <f>IFERROR(INDEX(Sheet7!D:D, MATCH(C408,Sheet7!C:C, 0)), "Non trouvé")</f>
        <v>% in 15-24 years old population</v>
      </c>
      <c r="G408">
        <v>0.12</v>
      </c>
      <c r="I408">
        <f>IFERROR(INDEX(AO:AO, MATCH(C408, AH:AH, 0)), "Non trouvé")</f>
        <v>0</v>
      </c>
      <c r="J408">
        <f>IFERROR(INDEX(Sheet1!N:N, MATCH(C408, Sheet1!E:E, 0)), "Non trouvé")</f>
        <v>0.17755865547424979</v>
      </c>
      <c r="K408">
        <f>IFERROR(INDEX(Sheet1!O:O, MATCH(C408, Sheet1!E:E, 0)), "Non trouvé")</f>
        <v>0.37028535028306891</v>
      </c>
      <c r="L408">
        <f t="shared" si="16"/>
        <v>-0.12</v>
      </c>
      <c r="M408">
        <f t="shared" si="17"/>
        <v>0.17755865547424979</v>
      </c>
      <c r="N408" s="59">
        <f>IFERROR(INDEX(Sheet7!L:L, MATCH(B408,Sheet7!B:B, 0)), "Non trouvé")</f>
        <v>1</v>
      </c>
      <c r="O408">
        <v>0.12</v>
      </c>
      <c r="P408">
        <v>0</v>
      </c>
      <c r="Q408">
        <v>0.17755865547424979</v>
      </c>
      <c r="R408">
        <v>0.37028535028306891</v>
      </c>
    </row>
    <row r="409" spans="1:18" x14ac:dyDescent="0.35">
      <c r="A409" t="s">
        <v>11</v>
      </c>
      <c r="B409" t="s">
        <v>90</v>
      </c>
      <c r="C409" t="str">
        <f t="shared" si="18"/>
        <v>Guinea|HCD Index - Number of citations</v>
      </c>
      <c r="E409" s="59" t="str">
        <f>IFERROR(INDEX(Sheet7!D:D, MATCH(B409,Sheet7!B:B, 0)), "Non trouvé")</f>
        <v># citations in thousands</v>
      </c>
      <c r="F409" t="str">
        <f>IFERROR(INDEX(Sheet7!D:D, MATCH(C409,Sheet7!C:C, 0)), "Non trouvé")</f>
        <v># citations in thousands</v>
      </c>
      <c r="G409">
        <v>0</v>
      </c>
      <c r="I409">
        <f>IFERROR(INDEX(AO:AO, MATCH(C409, AH:AH, 0)), "Non trouvé")</f>
        <v>0</v>
      </c>
      <c r="J409">
        <f>IFERROR(INDEX(Sheet1!N:N, MATCH(C409, Sheet1!E:E, 0)), "Non trouvé")</f>
        <v>1.0133121711786919E-2</v>
      </c>
      <c r="K409">
        <f>IFERROR(INDEX(Sheet1!O:O, MATCH(C409, Sheet1!E:E, 0)), "Non trouvé")</f>
        <v>1.9291703357101259E-2</v>
      </c>
      <c r="L409">
        <f t="shared" si="16"/>
        <v>0</v>
      </c>
      <c r="M409">
        <f t="shared" si="17"/>
        <v>1.0133121711786919E-2</v>
      </c>
      <c r="N409" s="59">
        <f>IFERROR(INDEX(Sheet7!L:L, MATCH(B409,Sheet7!B:B, 0)), "Non trouvé")</f>
        <v>1</v>
      </c>
      <c r="O409">
        <v>0</v>
      </c>
      <c r="P409">
        <v>0</v>
      </c>
      <c r="Q409">
        <v>1.0133121711786919E-2</v>
      </c>
      <c r="R409">
        <v>1.9291703357101259E-2</v>
      </c>
    </row>
    <row r="410" spans="1:18" x14ac:dyDescent="0.35">
      <c r="A410" t="s">
        <v>11</v>
      </c>
      <c r="B410" t="s">
        <v>62</v>
      </c>
      <c r="C410" t="str">
        <f t="shared" si="18"/>
        <v>Guinea|HCD Index - Entrepreneurship, financial inclusion and digital economy</v>
      </c>
      <c r="E410" s="59" t="str">
        <f>IFERROR(INDEX(Sheet7!D:D, MATCH(B410,Sheet7!B:B, 0)), "Non trouvé")</f>
        <v>Scale 0-1</v>
      </c>
      <c r="F410" t="str">
        <f>IFERROR(INDEX(Sheet7!D:D, MATCH(C410,Sheet7!C:C, 0)), "Non trouvé")</f>
        <v>Scale 0-1</v>
      </c>
      <c r="G410">
        <v>0.05</v>
      </c>
      <c r="I410">
        <f>IFERROR(INDEX(AO:AO, MATCH(C410, AH:AH, 0)), "Non trouvé")</f>
        <v>8.0564270156173401E-2</v>
      </c>
      <c r="J410">
        <f>IFERROR(INDEX(Sheet1!N:N, MATCH(C410, Sheet1!E:E, 0)), "Non trouvé")</f>
        <v>2.333229120941982E-2</v>
      </c>
      <c r="K410">
        <f>IFERROR(INDEX(Sheet1!O:O, MATCH(C410, Sheet1!E:E, 0)), "Non trouvé")</f>
        <v>0.2053198019948799</v>
      </c>
      <c r="L410">
        <f t="shared" si="16"/>
        <v>3.0564270156173398E-2</v>
      </c>
      <c r="M410">
        <f t="shared" si="17"/>
        <v>-5.7231978946753581E-2</v>
      </c>
      <c r="N410" s="59">
        <f>IFERROR(INDEX(Sheet7!L:L, MATCH(B410,Sheet7!B:B, 0)), "Non trouvé")</f>
        <v>1</v>
      </c>
      <c r="O410">
        <v>0.05</v>
      </c>
      <c r="P410">
        <v>8.0564270156173401E-2</v>
      </c>
      <c r="Q410">
        <v>2.333229120941982E-2</v>
      </c>
      <c r="R410">
        <v>0.2053198019948799</v>
      </c>
    </row>
    <row r="411" spans="1:18" x14ac:dyDescent="0.35">
      <c r="A411" t="s">
        <v>11</v>
      </c>
      <c r="B411" t="s">
        <v>92</v>
      </c>
      <c r="C411" t="str">
        <f t="shared" si="18"/>
        <v>Guinea|HCD Index - Penetration rate fin services</v>
      </c>
      <c r="E411" s="59" t="str">
        <f>IFERROR(INDEX(Sheet7!D:D, MATCH(B411,Sheet7!B:B, 0)), "Non trouvé")</f>
        <v>Number of financial services outlets/ 10,000 adults</v>
      </c>
      <c r="F411" t="str">
        <f>IFERROR(INDEX(Sheet7!D:D, MATCH(C411,Sheet7!C:C, 0)), "Non trouvé")</f>
        <v>Number of financial services outlets/ 10,000 adults</v>
      </c>
      <c r="I411">
        <f>IFERROR(INDEX(AO:AO, MATCH(C411, AH:AH, 0)), "Non trouvé")</f>
        <v>0</v>
      </c>
      <c r="J411">
        <f>IFERROR(INDEX(Sheet1!N:N, MATCH(C411, Sheet1!E:E, 0)), "Non trouvé")</f>
        <v>0</v>
      </c>
      <c r="K411">
        <f>IFERROR(INDEX(Sheet1!O:O, MATCH(C411, Sheet1!E:E, 0)), "Non trouvé")</f>
        <v>0.53671864629311017</v>
      </c>
      <c r="L411">
        <f t="shared" si="16"/>
        <v>0</v>
      </c>
      <c r="M411">
        <f t="shared" si="17"/>
        <v>0</v>
      </c>
      <c r="N411" s="59">
        <f>IFERROR(INDEX(Sheet7!L:L, MATCH(B411,Sheet7!B:B, 0)), "Non trouvé")</f>
        <v>1</v>
      </c>
      <c r="P411">
        <v>0</v>
      </c>
      <c r="Q411">
        <v>0</v>
      </c>
      <c r="R411">
        <v>0.53671864629311017</v>
      </c>
    </row>
    <row r="412" spans="1:18" x14ac:dyDescent="0.35">
      <c r="A412" t="s">
        <v>11</v>
      </c>
      <c r="B412" t="s">
        <v>94</v>
      </c>
      <c r="C412" t="str">
        <f t="shared" si="18"/>
        <v>Guinea|HCD Index - Individuals using Internet</v>
      </c>
      <c r="E412" s="59" t="str">
        <f>IFERROR(INDEX(Sheet7!D:D, MATCH(B412,Sheet7!B:B, 0)), "Non trouvé")</f>
        <v>% of the population</v>
      </c>
      <c r="F412" t="str">
        <f>IFERROR(INDEX(Sheet7!D:D, MATCH(C412,Sheet7!C:C, 0)), "Non trouvé")</f>
        <v>% of the population</v>
      </c>
      <c r="G412">
        <v>0.08</v>
      </c>
      <c r="I412">
        <f>IFERROR(INDEX(AO:AO, MATCH(C412, AH:AH, 0)), "Non trouvé")</f>
        <v>0.15636727173023321</v>
      </c>
      <c r="J412">
        <f>IFERROR(INDEX(Sheet1!N:N, MATCH(C412, Sheet1!E:E, 0)), "Non trouvé")</f>
        <v>3.5932414623576658E-2</v>
      </c>
      <c r="K412">
        <f>IFERROR(INDEX(Sheet1!O:O, MATCH(C412, Sheet1!E:E, 0)), "Non trouvé")</f>
        <v>0.1470976482655432</v>
      </c>
      <c r="L412">
        <f t="shared" si="16"/>
        <v>7.6367271730233208E-2</v>
      </c>
      <c r="M412">
        <f t="shared" si="17"/>
        <v>-0.12043485710665655</v>
      </c>
      <c r="N412" s="59">
        <f>IFERROR(INDEX(Sheet7!L:L, MATCH(B412,Sheet7!B:B, 0)), "Non trouvé")</f>
        <v>1</v>
      </c>
      <c r="O412">
        <v>0.08</v>
      </c>
      <c r="P412">
        <v>0.15636727173023321</v>
      </c>
      <c r="Q412">
        <v>3.5932414623576658E-2</v>
      </c>
      <c r="R412">
        <v>0.1470976482655432</v>
      </c>
    </row>
    <row r="413" spans="1:18" x14ac:dyDescent="0.35">
      <c r="A413" t="s">
        <v>11</v>
      </c>
      <c r="B413" t="s">
        <v>96</v>
      </c>
      <c r="C413" t="str">
        <f t="shared" si="18"/>
        <v>Guinea|HCD Index - New business density</v>
      </c>
      <c r="E413" s="59" t="str">
        <f>IFERROR(INDEX(Sheet7!D:D, MATCH(B413,Sheet7!B:B, 0)), "Non trouvé")</f>
        <v>New registrations per 1,000 people ages 15-64</v>
      </c>
      <c r="F413" t="str">
        <f>IFERROR(INDEX(Sheet7!D:D, MATCH(C413,Sheet7!C:C, 0)), "Non trouvé")</f>
        <v>New registrations per 1,000 people ages 15-64</v>
      </c>
      <c r="G413">
        <v>0.01</v>
      </c>
      <c r="I413">
        <f>IFERROR(INDEX(AO:AO, MATCH(C413, AH:AH, 0)), "Non trouvé")</f>
        <v>1.055169795536569E-2</v>
      </c>
      <c r="J413">
        <f>IFERROR(INDEX(Sheet1!N:N, MATCH(C413, Sheet1!E:E, 0)), "Non trouvé")</f>
        <v>1.0892666281886581E-2</v>
      </c>
      <c r="K413">
        <f>IFERROR(INDEX(Sheet1!O:O, MATCH(C413, Sheet1!E:E, 0)), "Non trouvé")</f>
        <v>2.405029995510766E-2</v>
      </c>
      <c r="L413">
        <f t="shared" si="16"/>
        <v>5.5169795536568964E-4</v>
      </c>
      <c r="M413">
        <f t="shared" si="17"/>
        <v>3.4096832652089071E-4</v>
      </c>
      <c r="N413" s="59">
        <f>IFERROR(INDEX(Sheet7!L:L, MATCH(B413,Sheet7!B:B, 0)), "Non trouvé")</f>
        <v>1</v>
      </c>
      <c r="O413">
        <v>0.01</v>
      </c>
      <c r="P413">
        <v>1.055169795536569E-2</v>
      </c>
      <c r="Q413">
        <v>1.0892666281886581E-2</v>
      </c>
      <c r="R413">
        <v>2.405029995510766E-2</v>
      </c>
    </row>
    <row r="414" spans="1:18" x14ac:dyDescent="0.35">
      <c r="A414" t="s">
        <v>12</v>
      </c>
      <c r="B414" t="s">
        <v>58</v>
      </c>
      <c r="C414" t="str">
        <f t="shared" si="18"/>
        <v>Guinea-Bissau|HCD Index - Integrated index</v>
      </c>
      <c r="E414" s="59" t="str">
        <f>IFERROR(INDEX(Sheet7!D:D, MATCH(B414,Sheet7!B:B, 0)), "Non trouvé")</f>
        <v>Scale 0-1</v>
      </c>
      <c r="F414" t="str">
        <f>IFERROR(INDEX(Sheet7!D:D, MATCH(C414,Sheet7!C:C, 0)), "Non trouvé")</f>
        <v>Non trouvé</v>
      </c>
      <c r="G414">
        <v>0.17</v>
      </c>
      <c r="I414">
        <f>IFERROR(INDEX(AO:AO, MATCH(C414, AH:AH, 0)), "Non trouvé")</f>
        <v>0.28398657587085391</v>
      </c>
      <c r="J414">
        <f>IFERROR(INDEX(Sheet1!N:N, MATCH(C414, Sheet1!E:E, 0)), "Non trouvé")</f>
        <v>0.17988034743847289</v>
      </c>
      <c r="K414">
        <f>IFERROR(INDEX(Sheet1!O:O, MATCH(C414, Sheet1!E:E, 0)), "Non trouvé")</f>
        <v>0.32353631234019381</v>
      </c>
      <c r="L414">
        <f t="shared" si="16"/>
        <v>0.1139865758708539</v>
      </c>
      <c r="M414">
        <f t="shared" si="17"/>
        <v>-0.10410622843238101</v>
      </c>
      <c r="N414" s="59">
        <f>IFERROR(INDEX(Sheet7!L:L, MATCH(B414,Sheet7!B:B, 0)), "Non trouvé")</f>
        <v>1</v>
      </c>
      <c r="O414">
        <v>0.17</v>
      </c>
      <c r="P414">
        <v>0.28398657587085391</v>
      </c>
      <c r="Q414">
        <v>0.17988034743847289</v>
      </c>
      <c r="R414">
        <v>0.32353631234019381</v>
      </c>
    </row>
    <row r="415" spans="1:18" x14ac:dyDescent="0.35">
      <c r="A415" t="s">
        <v>12</v>
      </c>
      <c r="B415" t="s">
        <v>60</v>
      </c>
      <c r="C415" t="str">
        <f t="shared" si="18"/>
        <v>Guinea-Bissau|HCD Index - Health and nutrition</v>
      </c>
      <c r="E415" s="59" t="str">
        <f>IFERROR(INDEX(Sheet7!D:D, MATCH(B415,Sheet7!B:B, 0)), "Non trouvé")</f>
        <v>Scale 0-1</v>
      </c>
      <c r="F415" t="str">
        <f>IFERROR(INDEX(Sheet7!D:D, MATCH(C415,Sheet7!C:C, 0)), "Non trouvé")</f>
        <v>Non trouvé</v>
      </c>
      <c r="G415">
        <v>0.28999999999999998</v>
      </c>
      <c r="I415">
        <f>IFERROR(INDEX(AO:AO, MATCH(C415, AH:AH, 0)), "Non trouvé")</f>
        <v>0.30193112582308618</v>
      </c>
      <c r="J415">
        <f>IFERROR(INDEX(Sheet1!N:N, MATCH(C415, Sheet1!E:E, 0)), "Non trouvé")</f>
        <v>0.33906571307484712</v>
      </c>
      <c r="K415">
        <f>IFERROR(INDEX(Sheet1!O:O, MATCH(C415, Sheet1!E:E, 0)), "Non trouvé")</f>
        <v>0.4905778280316424</v>
      </c>
      <c r="L415">
        <f t="shared" si="16"/>
        <v>1.1931125823086197E-2</v>
      </c>
      <c r="M415">
        <f t="shared" si="17"/>
        <v>3.7134587251760942E-2</v>
      </c>
      <c r="N415" s="59">
        <f>IFERROR(INDEX(Sheet7!L:L, MATCH(B415,Sheet7!B:B, 0)), "Non trouvé")</f>
        <v>1</v>
      </c>
      <c r="O415">
        <v>0.28999999999999998</v>
      </c>
      <c r="P415">
        <v>0.30193112582308618</v>
      </c>
      <c r="Q415">
        <v>0.33906571307484712</v>
      </c>
      <c r="R415">
        <v>0.4905778280316424</v>
      </c>
    </row>
    <row r="416" spans="1:18" x14ac:dyDescent="0.35">
      <c r="A416" t="s">
        <v>12</v>
      </c>
      <c r="B416" t="s">
        <v>63</v>
      </c>
      <c r="C416" t="str">
        <f t="shared" si="18"/>
        <v>Guinea-Bissau|HCD Index - Fertility rate</v>
      </c>
      <c r="E416" s="59" t="str">
        <f>IFERROR(INDEX(Sheet7!D:D, MATCH(B416,Sheet7!B:B, 0)), "Non trouvé")</f>
        <v>births per woman</v>
      </c>
      <c r="F416" t="str">
        <f>IFERROR(INDEX(Sheet7!D:D, MATCH(C416,Sheet7!C:C, 0)), "Non trouvé")</f>
        <v>Non trouvé</v>
      </c>
      <c r="G416">
        <v>0.49</v>
      </c>
      <c r="I416">
        <f>IFERROR(INDEX(AO:AO, MATCH(C416, AH:AH, 0)), "Non trouvé")</f>
        <v>0.55986002135245638</v>
      </c>
      <c r="J416">
        <f>IFERROR(INDEX(Sheet1!N:N, MATCH(C416, Sheet1!E:E, 0)), "Non trouvé")</f>
        <v>0.54108031431601888</v>
      </c>
      <c r="K416">
        <f>IFERROR(INDEX(Sheet1!O:O, MATCH(C416, Sheet1!E:E, 0)), "Non trouvé")</f>
        <v>0.70040701861290766</v>
      </c>
      <c r="L416">
        <f t="shared" si="16"/>
        <v>6.9860021352456392E-2</v>
      </c>
      <c r="M416">
        <f t="shared" si="17"/>
        <v>-1.8779707036437499E-2</v>
      </c>
      <c r="N416" s="59">
        <f>IFERROR(INDEX(Sheet7!L:L, MATCH(B416,Sheet7!B:B, 0)), "Non trouvé")</f>
        <v>-1</v>
      </c>
      <c r="O416">
        <v>0.49</v>
      </c>
      <c r="P416">
        <v>0.55986002135245638</v>
      </c>
      <c r="Q416">
        <v>0.54108031431601888</v>
      </c>
      <c r="R416">
        <v>0.70040701861290766</v>
      </c>
    </row>
    <row r="417" spans="1:18" x14ac:dyDescent="0.35">
      <c r="A417" t="s">
        <v>12</v>
      </c>
      <c r="B417" t="s">
        <v>65</v>
      </c>
      <c r="C417" t="str">
        <f t="shared" si="18"/>
        <v>Guinea-Bissau|HCD Index - Maternal mortality rate</v>
      </c>
      <c r="E417" s="59" t="str">
        <f>IFERROR(INDEX(Sheet7!D:D, MATCH(B417,Sheet7!B:B, 0)), "Non trouvé")</f>
        <v># of deaths/100,000 live births</v>
      </c>
      <c r="F417" t="str">
        <f>IFERROR(INDEX(Sheet7!D:D, MATCH(C417,Sheet7!C:C, 0)), "Non trouvé")</f>
        <v>Non trouvé</v>
      </c>
      <c r="G417">
        <v>0.41</v>
      </c>
      <c r="I417">
        <f>IFERROR(INDEX(AO:AO, MATCH(C417, AH:AH, 0)), "Non trouvé")</f>
        <v>0.35968109848476609</v>
      </c>
      <c r="J417">
        <f>IFERROR(INDEX(Sheet1!N:N, MATCH(C417, Sheet1!E:E, 0)), "Non trouvé")</f>
        <v>0.53523810792438153</v>
      </c>
      <c r="K417">
        <f>IFERROR(INDEX(Sheet1!O:O, MATCH(C417, Sheet1!E:E, 0)), "Non trouvé")</f>
        <v>0.79151970080797485</v>
      </c>
      <c r="L417">
        <f t="shared" si="16"/>
        <v>-5.0318901515233883E-2</v>
      </c>
      <c r="M417">
        <f t="shared" si="17"/>
        <v>0.17555700943961544</v>
      </c>
      <c r="N417" s="59">
        <f>IFERROR(INDEX(Sheet7!L:L, MATCH(B417,Sheet7!B:B, 0)), "Non trouvé")</f>
        <v>-1</v>
      </c>
      <c r="O417">
        <v>0.41</v>
      </c>
      <c r="P417">
        <v>0.35968109848476609</v>
      </c>
      <c r="Q417">
        <v>0.53523810792438153</v>
      </c>
      <c r="R417">
        <v>0.79151970080797485</v>
      </c>
    </row>
    <row r="418" spans="1:18" x14ac:dyDescent="0.35">
      <c r="A418" t="s">
        <v>12</v>
      </c>
      <c r="B418" t="s">
        <v>67</v>
      </c>
      <c r="C418" t="str">
        <f t="shared" si="18"/>
        <v>Guinea-Bissau|HCD Index - Under-5 mortality rate</v>
      </c>
      <c r="E418" s="59" t="str">
        <f>IFERROR(INDEX(Sheet7!D:D, MATCH(B418,Sheet7!B:B, 0)), "Non trouvé")</f>
        <v># of deaths/1000 live births</v>
      </c>
      <c r="F418" t="str">
        <f>IFERROR(INDEX(Sheet7!D:D, MATCH(C418,Sheet7!C:C, 0)), "Non trouvé")</f>
        <v>Non trouvé</v>
      </c>
      <c r="G418">
        <v>0.38</v>
      </c>
      <c r="I418">
        <f>IFERROR(INDEX(AO:AO, MATCH(C418, AH:AH, 0)), "Non trouvé")</f>
        <v>0.41678679649186018</v>
      </c>
      <c r="J418">
        <f>IFERROR(INDEX(Sheet1!N:N, MATCH(C418, Sheet1!E:E, 0)), "Non trouvé")</f>
        <v>0.51674431552133737</v>
      </c>
      <c r="K418">
        <f>IFERROR(INDEX(Sheet1!O:O, MATCH(C418, Sheet1!E:E, 0)), "Non trouvé")</f>
        <v>0.77819389511523163</v>
      </c>
      <c r="L418">
        <f t="shared" si="16"/>
        <v>3.6786796491860174E-2</v>
      </c>
      <c r="M418">
        <f t="shared" si="17"/>
        <v>9.9957519029477193E-2</v>
      </c>
      <c r="N418" s="59">
        <f>IFERROR(INDEX(Sheet7!L:L, MATCH(B418,Sheet7!B:B, 0)), "Non trouvé")</f>
        <v>-1</v>
      </c>
      <c r="O418">
        <v>0.38</v>
      </c>
      <c r="P418">
        <v>0.41678679649186018</v>
      </c>
      <c r="Q418">
        <v>0.51674431552133737</v>
      </c>
      <c r="R418">
        <v>0.77819389511523163</v>
      </c>
    </row>
    <row r="419" spans="1:18" x14ac:dyDescent="0.35">
      <c r="A419" t="s">
        <v>12</v>
      </c>
      <c r="B419" t="s">
        <v>67</v>
      </c>
      <c r="C419" t="str">
        <f t="shared" si="18"/>
        <v>Guinea-Bissau|HCD Index - Under-5 mortality rate</v>
      </c>
      <c r="E419" s="59" t="str">
        <f>IFERROR(INDEX(Sheet7!D:D, MATCH(B419,Sheet7!B:B, 0)), "Non trouvé")</f>
        <v># of deaths/1000 live births</v>
      </c>
      <c r="F419" t="str">
        <f>IFERROR(INDEX(Sheet7!D:D, MATCH(C419,Sheet7!C:C, 0)), "Non trouvé")</f>
        <v>Non trouvé</v>
      </c>
      <c r="G419">
        <v>0.48</v>
      </c>
      <c r="I419">
        <f>IFERROR(INDEX(AO:AO, MATCH(C419, AH:AH, 0)), "Non trouvé")</f>
        <v>0.41678679649186018</v>
      </c>
      <c r="J419">
        <f>IFERROR(INDEX(Sheet1!N:N, MATCH(C419, Sheet1!E:E, 0)), "Non trouvé")</f>
        <v>0.51674431552133737</v>
      </c>
      <c r="K419">
        <f>IFERROR(INDEX(Sheet1!O:O, MATCH(C419, Sheet1!E:E, 0)), "Non trouvé")</f>
        <v>0.77819389511523163</v>
      </c>
      <c r="L419">
        <f t="shared" si="16"/>
        <v>-6.3213203508139804E-2</v>
      </c>
      <c r="M419">
        <f t="shared" si="17"/>
        <v>9.9957519029477193E-2</v>
      </c>
      <c r="N419" s="59">
        <f>IFERROR(INDEX(Sheet7!L:L, MATCH(B419,Sheet7!B:B, 0)), "Non trouvé")</f>
        <v>-1</v>
      </c>
      <c r="O419">
        <v>0.48</v>
      </c>
      <c r="P419">
        <v>0.41678679649186018</v>
      </c>
      <c r="Q419">
        <v>0.51674431552133737</v>
      </c>
      <c r="R419">
        <v>0.77819389511523163</v>
      </c>
    </row>
    <row r="420" spans="1:18" x14ac:dyDescent="0.35">
      <c r="A420" t="s">
        <v>12</v>
      </c>
      <c r="B420" t="s">
        <v>71</v>
      </c>
      <c r="C420" t="str">
        <f t="shared" si="18"/>
        <v>Guinea-Bissau|HCD Index - Life expectancy at birth</v>
      </c>
      <c r="E420" s="59" t="str">
        <f>IFERROR(INDEX(Sheet7!D:D, MATCH(B420,Sheet7!B:B, 0)), "Non trouvé")</f>
        <v># years</v>
      </c>
      <c r="F420" t="str">
        <f>IFERROR(INDEX(Sheet7!D:D, MATCH(C420,Sheet7!C:C, 0)), "Non trouvé")</f>
        <v>Non trouvé</v>
      </c>
      <c r="G420">
        <v>0.15</v>
      </c>
      <c r="I420">
        <f>IFERROR(INDEX(AO:AO, MATCH(C420, AH:AH, 0)), "Non trouvé")</f>
        <v>0.19525228657247221</v>
      </c>
      <c r="J420">
        <f>IFERROR(INDEX(Sheet1!N:N, MATCH(C420, Sheet1!E:E, 0)), "Non trouvé")</f>
        <v>0.21351487984725279</v>
      </c>
      <c r="K420">
        <f>IFERROR(INDEX(Sheet1!O:O, MATCH(C420, Sheet1!E:E, 0)), "Non trouvé")</f>
        <v>0.41949880258427841</v>
      </c>
      <c r="L420">
        <f t="shared" si="16"/>
        <v>4.5252286572472211E-2</v>
      </c>
      <c r="M420">
        <f t="shared" si="17"/>
        <v>1.8262593274780581E-2</v>
      </c>
      <c r="N420" s="59">
        <f>IFERROR(INDEX(Sheet7!L:L, MATCH(B420,Sheet7!B:B, 0)), "Non trouvé")</f>
        <v>1</v>
      </c>
      <c r="O420">
        <v>0.15</v>
      </c>
      <c r="P420">
        <v>0.19525228657247221</v>
      </c>
      <c r="Q420">
        <v>0.21351487984725279</v>
      </c>
      <c r="R420">
        <v>0.41949880258427841</v>
      </c>
    </row>
    <row r="421" spans="1:18" x14ac:dyDescent="0.35">
      <c r="A421" t="s">
        <v>12</v>
      </c>
      <c r="B421" t="s">
        <v>73</v>
      </c>
      <c r="C421" t="str">
        <f t="shared" si="18"/>
        <v>Guinea-Bissau|HCD Index - Government health exp.</v>
      </c>
      <c r="E421" s="59" t="str">
        <f>IFERROR(INDEX(Sheet7!D:D, MATCH(B421,Sheet7!B:B, 0)), "Non trouvé")</f>
        <v>% of general government expenditure</v>
      </c>
      <c r="F421" t="str">
        <f>IFERROR(INDEX(Sheet7!D:D, MATCH(C421,Sheet7!C:C, 0)), "Non trouvé")</f>
        <v>Non trouvé</v>
      </c>
      <c r="G421">
        <v>0.02</v>
      </c>
      <c r="I421">
        <f>IFERROR(INDEX(AO:AO, MATCH(C421, AH:AH, 0)), "Non trouvé")</f>
        <v>4.4045688455402257E-3</v>
      </c>
      <c r="J421">
        <f>IFERROR(INDEX(Sheet1!N:N, MATCH(C421, Sheet1!E:E, 0)), "Non trouvé")</f>
        <v>2.8282875215226749E-2</v>
      </c>
      <c r="K421">
        <f>IFERROR(INDEX(Sheet1!O:O, MATCH(C421, Sheet1!E:E, 0)), "Non trouvé")</f>
        <v>0.1232124558095534</v>
      </c>
      <c r="L421">
        <f t="shared" si="16"/>
        <v>-1.5595431154459775E-2</v>
      </c>
      <c r="M421">
        <f t="shared" si="17"/>
        <v>2.3878306369686523E-2</v>
      </c>
      <c r="N421" s="59">
        <f>IFERROR(INDEX(Sheet7!L:L, MATCH(B421,Sheet7!B:B, 0)), "Non trouvé")</f>
        <v>1</v>
      </c>
      <c r="O421">
        <v>0.02</v>
      </c>
      <c r="P421">
        <v>4.4045688455402257E-3</v>
      </c>
      <c r="Q421">
        <v>2.8282875215226749E-2</v>
      </c>
      <c r="R421">
        <v>0.1232124558095534</v>
      </c>
    </row>
    <row r="422" spans="1:18" x14ac:dyDescent="0.35">
      <c r="A422" t="s">
        <v>12</v>
      </c>
      <c r="B422" t="s">
        <v>75</v>
      </c>
      <c r="C422" t="str">
        <f t="shared" si="18"/>
        <v>Guinea-Bissau|HCD Index - Child Marriage</v>
      </c>
      <c r="E422" s="59" t="str">
        <f>IFERROR(INDEX(Sheet7!D:D, MATCH(B422,Sheet7!B:B, 0)), "Non trouvé")</f>
        <v>% of women ages 20-24 married before 18</v>
      </c>
      <c r="F422" t="str">
        <f>IFERROR(INDEX(Sheet7!D:D, MATCH(C422,Sheet7!C:C, 0)), "Non trouvé")</f>
        <v>Non trouvé</v>
      </c>
      <c r="G422">
        <v>0.65</v>
      </c>
      <c r="I422">
        <f>IFERROR(INDEX(AO:AO, MATCH(C422, AH:AH, 0)), "Non trouvé")</f>
        <v>0.64769847935875202</v>
      </c>
      <c r="J422">
        <f>IFERROR(INDEX(Sheet1!N:N, MATCH(C422, Sheet1!E:E, 0)), "Non trouvé")</f>
        <v>0</v>
      </c>
      <c r="K422">
        <f>IFERROR(INDEX(Sheet1!O:O, MATCH(C422, Sheet1!E:E, 0)), "Non trouvé")</f>
        <v>0.89353471144569141</v>
      </c>
      <c r="L422">
        <f t="shared" si="16"/>
        <v>-2.3015206412480005E-3</v>
      </c>
      <c r="M422">
        <f t="shared" si="17"/>
        <v>-0.64769847935875202</v>
      </c>
      <c r="N422" s="59">
        <f>IFERROR(INDEX(Sheet7!L:L, MATCH(B422,Sheet7!B:B, 0)), "Non trouvé")</f>
        <v>-1</v>
      </c>
      <c r="O422">
        <v>0.65</v>
      </c>
      <c r="P422">
        <v>0.64769847935875202</v>
      </c>
      <c r="Q422">
        <v>0</v>
      </c>
      <c r="R422">
        <v>0.89353471144569141</v>
      </c>
    </row>
    <row r="423" spans="1:18" x14ac:dyDescent="0.35">
      <c r="A423" t="s">
        <v>12</v>
      </c>
      <c r="B423" t="s">
        <v>61</v>
      </c>
      <c r="C423" t="str">
        <f t="shared" si="18"/>
        <v>Guinea-Bissau|HCD Index - Education, skills and labor participation</v>
      </c>
      <c r="E423" s="59" t="str">
        <f>IFERROR(INDEX(Sheet7!D:D, MATCH(B423,Sheet7!B:B, 0)), "Non trouvé")</f>
        <v>Scale 0-1</v>
      </c>
      <c r="F423" t="str">
        <f>IFERROR(INDEX(Sheet7!D:D, MATCH(C423,Sheet7!C:C, 0)), "Non trouvé")</f>
        <v>Non trouvé</v>
      </c>
      <c r="G423">
        <v>0.16</v>
      </c>
      <c r="I423">
        <f>IFERROR(INDEX(AO:AO, MATCH(C423, AH:AH, 0)), "Non trouvé")</f>
        <v>0.17415514488503231</v>
      </c>
      <c r="J423">
        <f>IFERROR(INDEX(Sheet1!N:N, MATCH(C423, Sheet1!E:E, 0)), "Non trouvé")</f>
        <v>0.1518979695826802</v>
      </c>
      <c r="K423">
        <f>IFERROR(INDEX(Sheet1!O:O, MATCH(C423, Sheet1!E:E, 0)), "Non trouvé")</f>
        <v>0.35367026479238872</v>
      </c>
      <c r="L423">
        <f t="shared" si="16"/>
        <v>1.4155144885032306E-2</v>
      </c>
      <c r="M423">
        <f t="shared" si="17"/>
        <v>-2.2257175302352106E-2</v>
      </c>
      <c r="N423" s="59">
        <f>IFERROR(INDEX(Sheet7!L:L, MATCH(B423,Sheet7!B:B, 0)), "Non trouvé")</f>
        <v>1</v>
      </c>
      <c r="O423">
        <v>0.16</v>
      </c>
      <c r="P423">
        <v>0.17415514488503231</v>
      </c>
      <c r="Q423">
        <v>0.1518979695826802</v>
      </c>
      <c r="R423">
        <v>0.35367026479238872</v>
      </c>
    </row>
    <row r="424" spans="1:18" x14ac:dyDescent="0.35">
      <c r="A424" t="s">
        <v>12</v>
      </c>
      <c r="B424" t="s">
        <v>77</v>
      </c>
      <c r="C424" t="str">
        <f t="shared" si="18"/>
        <v>Guinea-Bissau|HCD Index - Government Education exp.</v>
      </c>
      <c r="E424" s="59" t="str">
        <f>IFERROR(INDEX(Sheet7!D:D, MATCH(B424,Sheet7!B:B, 0)), "Non trouvé")</f>
        <v>%GDP</v>
      </c>
      <c r="F424" t="str">
        <f>IFERROR(INDEX(Sheet7!D:D, MATCH(C424,Sheet7!C:C, 0)), "Non trouvé")</f>
        <v>Non trouvé</v>
      </c>
      <c r="G424">
        <v>0.17</v>
      </c>
      <c r="I424">
        <f>IFERROR(INDEX(AO:AO, MATCH(C424, AH:AH, 0)), "Non trouvé")</f>
        <v>0.15052393496446589</v>
      </c>
      <c r="J424">
        <f>IFERROR(INDEX(Sheet1!N:N, MATCH(C424, Sheet1!E:E, 0)), "Non trouvé")</f>
        <v>1.078757875967451E-2</v>
      </c>
      <c r="K424">
        <f>IFERROR(INDEX(Sheet1!O:O, MATCH(C424, Sheet1!E:E, 0)), "Non trouvé")</f>
        <v>7.499207340402797E-2</v>
      </c>
      <c r="L424">
        <f t="shared" si="16"/>
        <v>-1.9476065035534118E-2</v>
      </c>
      <c r="M424">
        <f t="shared" si="17"/>
        <v>-0.13973635620479138</v>
      </c>
      <c r="N424" s="59">
        <f>IFERROR(INDEX(Sheet7!L:L, MATCH(B424,Sheet7!B:B, 0)), "Non trouvé")</f>
        <v>1</v>
      </c>
      <c r="O424">
        <v>0.17</v>
      </c>
      <c r="P424">
        <v>0.15052393496446589</v>
      </c>
      <c r="Q424">
        <v>1.078757875967451E-2</v>
      </c>
      <c r="R424">
        <v>7.499207340402797E-2</v>
      </c>
    </row>
    <row r="425" spans="1:18" x14ac:dyDescent="0.35">
      <c r="A425" t="s">
        <v>12</v>
      </c>
      <c r="B425" t="s">
        <v>79</v>
      </c>
      <c r="C425" t="str">
        <f t="shared" si="18"/>
        <v>Guinea-Bissau|HCD Index - Ratio of teachers</v>
      </c>
      <c r="E425" s="59" t="str">
        <f>IFERROR(INDEX(Sheet7!D:D, MATCH(B425,Sheet7!B:B, 0)), "Non trouvé")</f>
        <v>pupil-teachers ratio (primary education</v>
      </c>
      <c r="F425" t="str">
        <f>IFERROR(INDEX(Sheet7!D:D, MATCH(C425,Sheet7!C:C, 0)), "Non trouvé")</f>
        <v>Non trouvé</v>
      </c>
      <c r="I425">
        <f>IFERROR(INDEX(AO:AO, MATCH(C425, AH:AH, 0)), "Non trouvé")</f>
        <v>0</v>
      </c>
      <c r="J425">
        <f>IFERROR(INDEX(Sheet1!N:N, MATCH(C425, Sheet1!E:E, 0)), "Non trouvé")</f>
        <v>0</v>
      </c>
      <c r="K425">
        <f>IFERROR(INDEX(Sheet1!O:O, MATCH(C425, Sheet1!E:E, 0)), "Non trouvé")</f>
        <v>0.44084722039107382</v>
      </c>
      <c r="L425">
        <f t="shared" si="16"/>
        <v>0</v>
      </c>
      <c r="M425">
        <f t="shared" si="17"/>
        <v>0</v>
      </c>
      <c r="N425" s="59">
        <f>IFERROR(INDEX(Sheet7!L:L, MATCH(B425,Sheet7!B:B, 0)), "Non trouvé")</f>
        <v>-1</v>
      </c>
      <c r="P425">
        <v>0</v>
      </c>
      <c r="Q425">
        <v>0</v>
      </c>
      <c r="R425">
        <v>0.44084722039107382</v>
      </c>
    </row>
    <row r="426" spans="1:18" x14ac:dyDescent="0.35">
      <c r="A426" t="s">
        <v>12</v>
      </c>
      <c r="B426" t="s">
        <v>81</v>
      </c>
      <c r="C426" t="str">
        <f t="shared" si="18"/>
        <v>Guinea-Bissau|HCD Index - Children out of school</v>
      </c>
      <c r="E426" s="59" t="str">
        <f>IFERROR(INDEX(Sheet7!D:D, MATCH(B426,Sheet7!B:B, 0)), "Non trouvé")</f>
        <v>% of primary school age children</v>
      </c>
      <c r="F426" t="str">
        <f>IFERROR(INDEX(Sheet7!D:D, MATCH(C426,Sheet7!C:C, 0)), "Non trouvé")</f>
        <v>Non trouvé</v>
      </c>
      <c r="I426">
        <f>IFERROR(INDEX(AO:AO, MATCH(C426, AH:AH, 0)), "Non trouvé")</f>
        <v>0</v>
      </c>
      <c r="J426">
        <f>IFERROR(INDEX(Sheet1!N:N, MATCH(C426, Sheet1!E:E, 0)), "Non trouvé")</f>
        <v>0</v>
      </c>
      <c r="K426">
        <f>IFERROR(INDEX(Sheet1!O:O, MATCH(C426, Sheet1!E:E, 0)), "Non trouvé")</f>
        <v>0.60105617397781008</v>
      </c>
      <c r="L426">
        <f t="shared" si="16"/>
        <v>0</v>
      </c>
      <c r="M426">
        <f t="shared" si="17"/>
        <v>0</v>
      </c>
      <c r="N426" s="59">
        <f>IFERROR(INDEX(Sheet7!L:L, MATCH(B426,Sheet7!B:B, 0)), "Non trouvé")</f>
        <v>-1</v>
      </c>
      <c r="P426">
        <v>0</v>
      </c>
      <c r="Q426">
        <v>0</v>
      </c>
      <c r="R426">
        <v>0.60105617397781008</v>
      </c>
    </row>
    <row r="427" spans="1:18" x14ac:dyDescent="0.35">
      <c r="A427" t="s">
        <v>12</v>
      </c>
      <c r="B427" t="s">
        <v>83</v>
      </c>
      <c r="C427" t="str">
        <f t="shared" si="18"/>
        <v>Guinea-Bissau|HCD Index - Mean years of schooling</v>
      </c>
      <c r="E427" s="59" t="str">
        <f>IFERROR(INDEX(Sheet7!D:D, MATCH(B427,Sheet7!B:B, 0)), "Non trouvé")</f>
        <v># years</v>
      </c>
      <c r="F427" t="str">
        <f>IFERROR(INDEX(Sheet7!D:D, MATCH(C427,Sheet7!C:C, 0)), "Non trouvé")</f>
        <v>Non trouvé</v>
      </c>
      <c r="G427">
        <v>0.16</v>
      </c>
      <c r="I427">
        <f>IFERROR(INDEX(AO:AO, MATCH(C427, AH:AH, 0)), "Non trouvé")</f>
        <v>0.16139202456425161</v>
      </c>
      <c r="J427">
        <f>IFERROR(INDEX(Sheet1!N:N, MATCH(C427, Sheet1!E:E, 0)), "Non trouvé")</f>
        <v>0.1994624469452671</v>
      </c>
      <c r="K427">
        <f>IFERROR(INDEX(Sheet1!O:O, MATCH(C427, Sheet1!E:E, 0)), "Non trouvé")</f>
        <v>0.39086072049482129</v>
      </c>
      <c r="L427">
        <f t="shared" si="16"/>
        <v>1.3920245642516094E-3</v>
      </c>
      <c r="M427">
        <f t="shared" si="17"/>
        <v>3.807042238101549E-2</v>
      </c>
      <c r="N427" s="59">
        <f>IFERROR(INDEX(Sheet7!L:L, MATCH(B427,Sheet7!B:B, 0)), "Non trouvé")</f>
        <v>1</v>
      </c>
      <c r="O427">
        <v>0.16</v>
      </c>
      <c r="P427">
        <v>0.16139202456425161</v>
      </c>
      <c r="Q427">
        <v>0.1994624469452671</v>
      </c>
      <c r="R427">
        <v>0.39086072049482129</v>
      </c>
    </row>
    <row r="428" spans="1:18" x14ac:dyDescent="0.35">
      <c r="A428" t="s">
        <v>12</v>
      </c>
      <c r="B428" t="s">
        <v>84</v>
      </c>
      <c r="C428" t="str">
        <f t="shared" si="18"/>
        <v>Guinea-Bissau|HCD Index - Harmonized test scores</v>
      </c>
      <c r="E428" s="59" t="str">
        <f>IFERROR(INDEX(Sheet7!D:D, MATCH(B428,Sheet7!B:B, 0)), "Non trouvé")</f>
        <v>score out of 625</v>
      </c>
      <c r="F428" t="str">
        <f>IFERROR(INDEX(Sheet7!D:D, MATCH(C428,Sheet7!C:C, 0)), "Non trouvé")</f>
        <v>Non trouvé</v>
      </c>
      <c r="I428">
        <f>IFERROR(INDEX(AO:AO, MATCH(C428, AH:AH, 0)), "Non trouvé")</f>
        <v>0</v>
      </c>
      <c r="J428">
        <f>IFERROR(INDEX(Sheet1!N:N, MATCH(C428, Sheet1!E:E, 0)), "Non trouvé")</f>
        <v>0</v>
      </c>
      <c r="K428">
        <f>IFERROR(INDEX(Sheet1!O:O, MATCH(C428, Sheet1!E:E, 0)), "Non trouvé")</f>
        <v>0.65641365490800718</v>
      </c>
      <c r="L428">
        <f t="shared" si="16"/>
        <v>0</v>
      </c>
      <c r="M428">
        <f t="shared" si="17"/>
        <v>0</v>
      </c>
      <c r="N428" s="59">
        <f>IFERROR(INDEX(Sheet7!L:L, MATCH(B428,Sheet7!B:B, 0)), "Non trouvé")</f>
        <v>1</v>
      </c>
      <c r="P428">
        <v>0</v>
      </c>
      <c r="Q428">
        <v>0</v>
      </c>
      <c r="R428">
        <v>0.65641365490800718</v>
      </c>
    </row>
    <row r="429" spans="1:18" x14ac:dyDescent="0.35">
      <c r="A429" t="s">
        <v>12</v>
      </c>
      <c r="B429" t="s">
        <v>86</v>
      </c>
      <c r="C429" t="str">
        <f t="shared" si="18"/>
        <v>Guinea-Bissau|HCD Index - Youth NEET</v>
      </c>
      <c r="E429" s="59" t="str">
        <f>IFERROR(INDEX(Sheet7!D:D, MATCH(B429,Sheet7!B:B, 0)), "Non trouvé")</f>
        <v>% of youth not employed, in education or in training</v>
      </c>
      <c r="F429" t="str">
        <f>IFERROR(INDEX(Sheet7!D:D, MATCH(C429,Sheet7!C:C, 0)), "Non trouvé")</f>
        <v>Non trouvé</v>
      </c>
      <c r="G429">
        <v>0.36</v>
      </c>
      <c r="I429">
        <f>IFERROR(INDEX(AO:AO, MATCH(C429, AH:AH, 0)), "Non trouvé")</f>
        <v>0.36002971993603122</v>
      </c>
      <c r="J429">
        <f>IFERROR(INDEX(Sheet1!N:N, MATCH(C429, Sheet1!E:E, 0)), "Non trouvé")</f>
        <v>0.48814542984971221</v>
      </c>
      <c r="K429">
        <f>IFERROR(INDEX(Sheet1!O:O, MATCH(C429, Sheet1!E:E, 0)), "Non trouvé")</f>
        <v>0.72283015878316936</v>
      </c>
      <c r="L429">
        <f t="shared" si="16"/>
        <v>2.9719936031236127E-5</v>
      </c>
      <c r="M429">
        <f t="shared" si="17"/>
        <v>0.12811570991368099</v>
      </c>
      <c r="N429" s="59">
        <f>IFERROR(INDEX(Sheet7!L:L, MATCH(B429,Sheet7!B:B, 0)), "Non trouvé")</f>
        <v>-1</v>
      </c>
      <c r="O429">
        <v>0.36</v>
      </c>
      <c r="P429">
        <v>0.36002971993603122</v>
      </c>
      <c r="Q429">
        <v>0.48814542984971221</v>
      </c>
      <c r="R429">
        <v>0.72283015878316936</v>
      </c>
    </row>
    <row r="430" spans="1:18" x14ac:dyDescent="0.35">
      <c r="A430" t="s">
        <v>12</v>
      </c>
      <c r="B430" t="s">
        <v>88</v>
      </c>
      <c r="C430" t="str">
        <f t="shared" si="18"/>
        <v>Guinea-Bissau|HCD Index - Youth literacy rate</v>
      </c>
      <c r="E430" s="59" t="str">
        <f>IFERROR(INDEX(Sheet7!D:D, MATCH(B430,Sheet7!B:B, 0)), "Non trouvé")</f>
        <v>% in 15-24 years old population</v>
      </c>
      <c r="F430" t="str">
        <f>IFERROR(INDEX(Sheet7!D:D, MATCH(C430,Sheet7!C:C, 0)), "Non trouvé")</f>
        <v>Non trouvé</v>
      </c>
      <c r="I430">
        <f>IFERROR(INDEX(AO:AO, MATCH(C430, AH:AH, 0)), "Non trouvé")</f>
        <v>0.29960627328078387</v>
      </c>
      <c r="J430">
        <f>IFERROR(INDEX(Sheet1!N:N, MATCH(C430, Sheet1!E:E, 0)), "Non trouvé")</f>
        <v>0</v>
      </c>
      <c r="K430">
        <f>IFERROR(INDEX(Sheet1!O:O, MATCH(C430, Sheet1!E:E, 0)), "Non trouvé")</f>
        <v>0.51321794436006074</v>
      </c>
      <c r="L430">
        <f t="shared" si="16"/>
        <v>0.29960627328078387</v>
      </c>
      <c r="M430">
        <f t="shared" si="17"/>
        <v>-0.29960627328078387</v>
      </c>
      <c r="N430" s="59">
        <f>IFERROR(INDEX(Sheet7!L:L, MATCH(B430,Sheet7!B:B, 0)), "Non trouvé")</f>
        <v>1</v>
      </c>
      <c r="P430">
        <v>0.29960627328078387</v>
      </c>
      <c r="Q430">
        <v>0</v>
      </c>
      <c r="R430">
        <v>0.51321794436006074</v>
      </c>
    </row>
    <row r="431" spans="1:18" x14ac:dyDescent="0.35">
      <c r="A431" t="s">
        <v>12</v>
      </c>
      <c r="B431" t="s">
        <v>90</v>
      </c>
      <c r="C431" t="str">
        <f t="shared" si="18"/>
        <v>Guinea-Bissau|HCD Index - Number of citations</v>
      </c>
      <c r="E431" s="59" t="str">
        <f>IFERROR(INDEX(Sheet7!D:D, MATCH(B431,Sheet7!B:B, 0)), "Non trouvé")</f>
        <v># citations in thousands</v>
      </c>
      <c r="F431" t="str">
        <f>IFERROR(INDEX(Sheet7!D:D, MATCH(C431,Sheet7!C:C, 0)), "Non trouvé")</f>
        <v>Non trouvé</v>
      </c>
      <c r="G431">
        <v>0</v>
      </c>
      <c r="I431">
        <f>IFERROR(INDEX(AO:AO, MATCH(C431, AH:AH, 0)), "Non trouvé")</f>
        <v>0</v>
      </c>
      <c r="J431">
        <f>IFERROR(INDEX(Sheet1!N:N, MATCH(C431, Sheet1!E:E, 0)), "Non trouvé")</f>
        <v>2.1465404072702789E-3</v>
      </c>
      <c r="K431">
        <f>IFERROR(INDEX(Sheet1!O:O, MATCH(C431, Sheet1!E:E, 0)), "Non trouvé")</f>
        <v>5.0649263111192709E-3</v>
      </c>
      <c r="L431">
        <f t="shared" ref="L431:L494" si="19">I431-G431</f>
        <v>0</v>
      </c>
      <c r="M431">
        <f t="shared" ref="M431:M494" si="20">J431-I431</f>
        <v>2.1465404072702789E-3</v>
      </c>
      <c r="N431" s="59">
        <f>IFERROR(INDEX(Sheet7!L:L, MATCH(B431,Sheet7!B:B, 0)), "Non trouvé")</f>
        <v>1</v>
      </c>
      <c r="O431">
        <v>0</v>
      </c>
      <c r="P431">
        <v>0</v>
      </c>
      <c r="Q431">
        <v>2.1465404072702789E-3</v>
      </c>
      <c r="R431">
        <v>5.0649263111192709E-3</v>
      </c>
    </row>
    <row r="432" spans="1:18" x14ac:dyDescent="0.35">
      <c r="A432" t="s">
        <v>12</v>
      </c>
      <c r="B432" t="s">
        <v>62</v>
      </c>
      <c r="C432" t="str">
        <f t="shared" si="18"/>
        <v>Guinea-Bissau|HCD Index - Entrepreneurship, financial inclusion and digital economy</v>
      </c>
      <c r="E432" s="59" t="str">
        <f>IFERROR(INDEX(Sheet7!D:D, MATCH(B432,Sheet7!B:B, 0)), "Non trouvé")</f>
        <v>Scale 0-1</v>
      </c>
      <c r="F432" t="str">
        <f>IFERROR(INDEX(Sheet7!D:D, MATCH(C432,Sheet7!C:C, 0)), "Non trouvé")</f>
        <v>Non trouvé</v>
      </c>
      <c r="G432">
        <v>0.06</v>
      </c>
      <c r="I432">
        <f>IFERROR(INDEX(AO:AO, MATCH(C432, AH:AH, 0)), "Non trouvé")</f>
        <v>0.37587345690444313</v>
      </c>
      <c r="J432">
        <f>IFERROR(INDEX(Sheet1!N:N, MATCH(C432, Sheet1!E:E, 0)), "Non trouvé")</f>
        <v>4.8677359657891328E-2</v>
      </c>
      <c r="K432">
        <f>IFERROR(INDEX(Sheet1!O:O, MATCH(C432, Sheet1!E:E, 0)), "Non trouvé")</f>
        <v>0.12636084419655011</v>
      </c>
      <c r="L432">
        <f t="shared" si="19"/>
        <v>0.31587345690444313</v>
      </c>
      <c r="M432">
        <f t="shared" si="20"/>
        <v>-0.3271960972465518</v>
      </c>
      <c r="N432" s="59">
        <f>IFERROR(INDEX(Sheet7!L:L, MATCH(B432,Sheet7!B:B, 0)), "Non trouvé")</f>
        <v>1</v>
      </c>
      <c r="O432">
        <v>0.06</v>
      </c>
      <c r="P432">
        <v>0.37587345690444313</v>
      </c>
      <c r="Q432">
        <v>4.8677359657891328E-2</v>
      </c>
      <c r="R432">
        <v>0.12636084419655011</v>
      </c>
    </row>
    <row r="433" spans="1:18" x14ac:dyDescent="0.35">
      <c r="A433" t="s">
        <v>12</v>
      </c>
      <c r="B433" t="s">
        <v>92</v>
      </c>
      <c r="C433" t="str">
        <f t="shared" si="18"/>
        <v>Guinea-Bissau|HCD Index - Penetration rate fin services</v>
      </c>
      <c r="E433" s="59" t="str">
        <f>IFERROR(INDEX(Sheet7!D:D, MATCH(B433,Sheet7!B:B, 0)), "Non trouvé")</f>
        <v>Number of financial services outlets/ 10,000 adults</v>
      </c>
      <c r="F433" t="str">
        <f>IFERROR(INDEX(Sheet7!D:D, MATCH(C433,Sheet7!C:C, 0)), "Non trouvé")</f>
        <v>Non trouvé</v>
      </c>
      <c r="G433">
        <v>0</v>
      </c>
      <c r="I433">
        <f>IFERROR(INDEX(AO:AO, MATCH(C433, AH:AH, 0)), "Non trouvé")</f>
        <v>0.73080604556757811</v>
      </c>
      <c r="J433">
        <f>IFERROR(INDEX(Sheet1!N:N, MATCH(C433, Sheet1!E:E, 0)), "Non trouvé")</f>
        <v>4.8875335737575904E-3</v>
      </c>
      <c r="K433">
        <f>IFERROR(INDEX(Sheet1!O:O, MATCH(C433, Sheet1!E:E, 0)), "Non trouvé")</f>
        <v>2.0235082302702E-2</v>
      </c>
      <c r="L433">
        <f t="shared" si="19"/>
        <v>0.73080604556757811</v>
      </c>
      <c r="M433">
        <f t="shared" si="20"/>
        <v>-0.72591851199382051</v>
      </c>
      <c r="N433" s="59">
        <f>IFERROR(INDEX(Sheet7!L:L, MATCH(B433,Sheet7!B:B, 0)), "Non trouvé")</f>
        <v>1</v>
      </c>
      <c r="O433">
        <v>0</v>
      </c>
      <c r="P433">
        <v>0.73080604556757811</v>
      </c>
      <c r="Q433">
        <v>4.8875335737575904E-3</v>
      </c>
      <c r="R433">
        <v>2.0235082302702E-2</v>
      </c>
    </row>
    <row r="434" spans="1:18" x14ac:dyDescent="0.35">
      <c r="A434" t="s">
        <v>12</v>
      </c>
      <c r="B434" t="s">
        <v>94</v>
      </c>
      <c r="C434" t="str">
        <f t="shared" si="18"/>
        <v>Guinea-Bissau|HCD Index - Individuals using Internet</v>
      </c>
      <c r="E434" s="59" t="str">
        <f>IFERROR(INDEX(Sheet7!D:D, MATCH(B434,Sheet7!B:B, 0)), "Non trouvé")</f>
        <v>% of the population</v>
      </c>
      <c r="F434" t="str">
        <f>IFERROR(INDEX(Sheet7!D:D, MATCH(C434,Sheet7!C:C, 0)), "Non trouvé")</f>
        <v>Non trouvé</v>
      </c>
      <c r="G434">
        <v>0.11</v>
      </c>
      <c r="I434">
        <f>IFERROR(INDEX(AO:AO, MATCH(C434, AH:AH, 0)), "Non trouvé")</f>
        <v>0.15940348651100439</v>
      </c>
      <c r="J434">
        <f>IFERROR(INDEX(Sheet1!N:N, MATCH(C434, Sheet1!E:E, 0)), "Non trouvé")</f>
        <v>9.4582576256651243E-2</v>
      </c>
      <c r="K434">
        <f>IFERROR(INDEX(Sheet1!O:O, MATCH(C434, Sheet1!E:E, 0)), "Non trouvé")</f>
        <v>0.27010630958362097</v>
      </c>
      <c r="L434">
        <f t="shared" si="19"/>
        <v>4.9403486511004388E-2</v>
      </c>
      <c r="M434">
        <f t="shared" si="20"/>
        <v>-6.4820910254353145E-2</v>
      </c>
      <c r="N434" s="59">
        <f>IFERROR(INDEX(Sheet7!L:L, MATCH(B434,Sheet7!B:B, 0)), "Non trouvé")</f>
        <v>1</v>
      </c>
      <c r="O434">
        <v>0.11</v>
      </c>
      <c r="P434">
        <v>0.15940348651100439</v>
      </c>
      <c r="Q434">
        <v>9.4582576256651243E-2</v>
      </c>
      <c r="R434">
        <v>0.27010630958362097</v>
      </c>
    </row>
    <row r="435" spans="1:18" x14ac:dyDescent="0.35">
      <c r="A435" t="s">
        <v>12</v>
      </c>
      <c r="B435" t="s">
        <v>96</v>
      </c>
      <c r="C435" t="str">
        <f t="shared" si="18"/>
        <v>Guinea-Bissau|HCD Index - New business density</v>
      </c>
      <c r="E435" s="59" t="str">
        <f>IFERROR(INDEX(Sheet7!D:D, MATCH(B435,Sheet7!B:B, 0)), "Non trouvé")</f>
        <v>New registrations per 1,000 people ages 15-64</v>
      </c>
      <c r="F435" t="str">
        <f>IFERROR(INDEX(Sheet7!D:D, MATCH(C435,Sheet7!C:C, 0)), "Non trouvé")</f>
        <v>Non trouvé</v>
      </c>
      <c r="I435">
        <f>IFERROR(INDEX(AO:AO, MATCH(C435, AH:AH, 0)), "Non trouvé")</f>
        <v>0</v>
      </c>
      <c r="J435">
        <f>IFERROR(INDEX(Sheet1!N:N, MATCH(C435, Sheet1!E:E, 0)), "Non trouvé")</f>
        <v>0</v>
      </c>
      <c r="K435">
        <f>IFERROR(INDEX(Sheet1!O:O, MATCH(C435, Sheet1!E:E, 0)), "Non trouvé")</f>
        <v>0.1072222950818838</v>
      </c>
      <c r="L435">
        <f t="shared" si="19"/>
        <v>0</v>
      </c>
      <c r="M435">
        <f t="shared" si="20"/>
        <v>0</v>
      </c>
      <c r="N435" s="59">
        <f>IFERROR(INDEX(Sheet7!L:L, MATCH(B435,Sheet7!B:B, 0)), "Non trouvé")</f>
        <v>1</v>
      </c>
      <c r="P435">
        <v>0</v>
      </c>
      <c r="Q435">
        <v>0</v>
      </c>
      <c r="R435">
        <v>0.1072222950818838</v>
      </c>
    </row>
    <row r="436" spans="1:18" x14ac:dyDescent="0.35">
      <c r="A436" t="s">
        <v>13</v>
      </c>
      <c r="B436" t="s">
        <v>58</v>
      </c>
      <c r="C436" t="str">
        <f t="shared" si="18"/>
        <v>Liberia|HCD Index - Integrated index</v>
      </c>
      <c r="E436" s="59" t="str">
        <f>IFERROR(INDEX(Sheet7!D:D, MATCH(B436,Sheet7!B:B, 0)), "Non trouvé")</f>
        <v>Scale 0-1</v>
      </c>
      <c r="F436" t="str">
        <f>IFERROR(INDEX(Sheet7!D:D, MATCH(C436,Sheet7!C:C, 0)), "Non trouvé")</f>
        <v>Scale 0-1</v>
      </c>
      <c r="G436">
        <v>0.19</v>
      </c>
      <c r="I436">
        <f>IFERROR(INDEX(AO:AO, MATCH(C436, AH:AH, 0)), "Non trouvé")</f>
        <v>0.20109037283992159</v>
      </c>
      <c r="J436">
        <f>IFERROR(INDEX(Sheet1!N:N, MATCH(C436, Sheet1!E:E, 0)), "Non trouvé")</f>
        <v>0.242020230260798</v>
      </c>
      <c r="K436">
        <f>IFERROR(INDEX(Sheet1!O:O, MATCH(C436, Sheet1!E:E, 0)), "Non trouvé")</f>
        <v>0.39936145686426228</v>
      </c>
      <c r="L436">
        <f t="shared" si="19"/>
        <v>1.1090372839921592E-2</v>
      </c>
      <c r="M436">
        <f t="shared" si="20"/>
        <v>4.0929857420876403E-2</v>
      </c>
      <c r="N436" s="59">
        <f>IFERROR(INDEX(Sheet7!L:L, MATCH(B436,Sheet7!B:B, 0)), "Non trouvé")</f>
        <v>1</v>
      </c>
      <c r="O436">
        <v>0.19</v>
      </c>
      <c r="P436">
        <v>0.20109037283992159</v>
      </c>
      <c r="Q436">
        <v>0.242020230260798</v>
      </c>
      <c r="R436">
        <v>0.39936145686426228</v>
      </c>
    </row>
    <row r="437" spans="1:18" x14ac:dyDescent="0.35">
      <c r="A437" t="s">
        <v>13</v>
      </c>
      <c r="B437" t="s">
        <v>60</v>
      </c>
      <c r="C437" t="str">
        <f t="shared" si="18"/>
        <v>Liberia|HCD Index - Health and nutrition</v>
      </c>
      <c r="E437" s="59" t="str">
        <f>IFERROR(INDEX(Sheet7!D:D, MATCH(B437,Sheet7!B:B, 0)), "Non trouvé")</f>
        <v>Scale 0-1</v>
      </c>
      <c r="F437" t="str">
        <f>IFERROR(INDEX(Sheet7!D:D, MATCH(C437,Sheet7!C:C, 0)), "Non trouvé")</f>
        <v>Scale 0-1</v>
      </c>
      <c r="G437">
        <v>0.36</v>
      </c>
      <c r="I437">
        <f>IFERROR(INDEX(AO:AO, MATCH(C437, AH:AH, 0)), "Non trouvé")</f>
        <v>0.34846554692848553</v>
      </c>
      <c r="J437">
        <f>IFERROR(INDEX(Sheet1!N:N, MATCH(C437, Sheet1!E:E, 0)), "Non trouvé")</f>
        <v>0.39916335001037689</v>
      </c>
      <c r="K437">
        <f>IFERROR(INDEX(Sheet1!O:O, MATCH(C437, Sheet1!E:E, 0)), "Non trouvé")</f>
        <v>0.5716520862118375</v>
      </c>
      <c r="L437">
        <f t="shared" si="19"/>
        <v>-1.1534453071514461E-2</v>
      </c>
      <c r="M437">
        <f t="shared" si="20"/>
        <v>5.0697803081891368E-2</v>
      </c>
      <c r="N437" s="59">
        <f>IFERROR(INDEX(Sheet7!L:L, MATCH(B437,Sheet7!B:B, 0)), "Non trouvé")</f>
        <v>1</v>
      </c>
      <c r="O437">
        <v>0.36</v>
      </c>
      <c r="P437">
        <v>0.34846554692848553</v>
      </c>
      <c r="Q437">
        <v>0.39916335001037689</v>
      </c>
      <c r="R437">
        <v>0.5716520862118375</v>
      </c>
    </row>
    <row r="438" spans="1:18" x14ac:dyDescent="0.35">
      <c r="A438" t="s">
        <v>13</v>
      </c>
      <c r="B438" t="s">
        <v>63</v>
      </c>
      <c r="C438" t="str">
        <f t="shared" si="18"/>
        <v>Liberia|HCD Index - Fertility rate</v>
      </c>
      <c r="E438" s="59" t="str">
        <f>IFERROR(INDEX(Sheet7!D:D, MATCH(B438,Sheet7!B:B, 0)), "Non trouvé")</f>
        <v>births per woman</v>
      </c>
      <c r="F438" t="str">
        <f>IFERROR(INDEX(Sheet7!D:D, MATCH(C438,Sheet7!C:C, 0)), "Non trouvé")</f>
        <v>births per woman</v>
      </c>
      <c r="G438">
        <v>0.51</v>
      </c>
      <c r="I438">
        <f>IFERROR(INDEX(AO:AO, MATCH(C438, AH:AH, 0)), "Non trouvé")</f>
        <v>0.54416301140799495</v>
      </c>
      <c r="J438">
        <f>IFERROR(INDEX(Sheet1!N:N, MATCH(C438, Sheet1!E:E, 0)), "Non trouvé")</f>
        <v>0.56905168681843066</v>
      </c>
      <c r="K438">
        <f>IFERROR(INDEX(Sheet1!O:O, MATCH(C438, Sheet1!E:E, 0)), "Non trouvé")</f>
        <v>0.72256942276186376</v>
      </c>
      <c r="L438">
        <f t="shared" si="19"/>
        <v>3.4163011407994937E-2</v>
      </c>
      <c r="M438">
        <f t="shared" si="20"/>
        <v>2.4888675410435712E-2</v>
      </c>
      <c r="N438" s="59">
        <f>IFERROR(INDEX(Sheet7!L:L, MATCH(B438,Sheet7!B:B, 0)), "Non trouvé")</f>
        <v>-1</v>
      </c>
      <c r="O438">
        <v>0.51</v>
      </c>
      <c r="P438">
        <v>0.54416301140799495</v>
      </c>
      <c r="Q438">
        <v>0.56905168681843066</v>
      </c>
      <c r="R438">
        <v>0.72256942276186376</v>
      </c>
    </row>
    <row r="439" spans="1:18" x14ac:dyDescent="0.35">
      <c r="A439" t="s">
        <v>13</v>
      </c>
      <c r="B439" t="s">
        <v>65</v>
      </c>
      <c r="C439" t="str">
        <f t="shared" si="18"/>
        <v>Liberia|HCD Index - Maternal mortality rate</v>
      </c>
      <c r="E439" s="59" t="str">
        <f>IFERROR(INDEX(Sheet7!D:D, MATCH(B439,Sheet7!B:B, 0)), "Non trouvé")</f>
        <v># of deaths/100,000 live births</v>
      </c>
      <c r="F439" t="str">
        <f>IFERROR(INDEX(Sheet7!D:D, MATCH(C439,Sheet7!C:C, 0)), "Non trouvé")</f>
        <v># of deaths/100,000 live births</v>
      </c>
      <c r="G439">
        <v>0.42</v>
      </c>
      <c r="I439">
        <f>IFERROR(INDEX(AO:AO, MATCH(C439, AH:AH, 0)), "Non trouvé")</f>
        <v>0.42615380782498868</v>
      </c>
      <c r="J439">
        <f>IFERROR(INDEX(Sheet1!N:N, MATCH(C439, Sheet1!E:E, 0)), "Non trouvé")</f>
        <v>0.5395974826649993</v>
      </c>
      <c r="K439">
        <f>IFERROR(INDEX(Sheet1!O:O, MATCH(C439, Sheet1!E:E, 0)), "Non trouvé")</f>
        <v>0.79357369390346277</v>
      </c>
      <c r="L439">
        <f t="shared" si="19"/>
        <v>6.1538078249886996E-3</v>
      </c>
      <c r="M439">
        <f t="shared" si="20"/>
        <v>0.11344367484001061</v>
      </c>
      <c r="N439" s="59">
        <f>IFERROR(INDEX(Sheet7!L:L, MATCH(B439,Sheet7!B:B, 0)), "Non trouvé")</f>
        <v>-1</v>
      </c>
      <c r="O439">
        <v>0.42</v>
      </c>
      <c r="P439">
        <v>0.42615380782498868</v>
      </c>
      <c r="Q439">
        <v>0.5395974826649993</v>
      </c>
      <c r="R439">
        <v>0.79357369390346277</v>
      </c>
    </row>
    <row r="440" spans="1:18" x14ac:dyDescent="0.35">
      <c r="A440" t="s">
        <v>13</v>
      </c>
      <c r="B440" t="s">
        <v>67</v>
      </c>
      <c r="C440" t="str">
        <f t="shared" si="18"/>
        <v>Liberia|HCD Index - Under-5 mortality rate</v>
      </c>
      <c r="E440" s="59" t="str">
        <f>IFERROR(INDEX(Sheet7!D:D, MATCH(B440,Sheet7!B:B, 0)), "Non trouvé")</f>
        <v># of deaths/1000 live births</v>
      </c>
      <c r="F440" t="str">
        <f>IFERROR(INDEX(Sheet7!D:D, MATCH(C440,Sheet7!C:C, 0)), "Non trouvé")</f>
        <v># of deaths/1000 live births</v>
      </c>
      <c r="G440">
        <v>0.33</v>
      </c>
      <c r="I440">
        <f>IFERROR(INDEX(AO:AO, MATCH(C440, AH:AH, 0)), "Non trouvé")</f>
        <v>0.40217777475915578</v>
      </c>
      <c r="J440">
        <f>IFERROR(INDEX(Sheet1!N:N, MATCH(C440, Sheet1!E:E, 0)), "Non trouvé")</f>
        <v>0.4930791389819888</v>
      </c>
      <c r="K440">
        <f>IFERROR(INDEX(Sheet1!O:O, MATCH(C440, Sheet1!E:E, 0)), "Non trouvé")</f>
        <v>0.76601759558891647</v>
      </c>
      <c r="L440">
        <f t="shared" si="19"/>
        <v>7.2177774759155766E-2</v>
      </c>
      <c r="M440">
        <f t="shared" si="20"/>
        <v>9.0901364222833014E-2</v>
      </c>
      <c r="N440" s="59">
        <f>IFERROR(INDEX(Sheet7!L:L, MATCH(B440,Sheet7!B:B, 0)), "Non trouvé")</f>
        <v>-1</v>
      </c>
      <c r="O440">
        <v>0.33</v>
      </c>
      <c r="P440">
        <v>0.40217777475915578</v>
      </c>
      <c r="Q440">
        <v>0.4930791389819888</v>
      </c>
      <c r="R440">
        <v>0.76601759558891647</v>
      </c>
    </row>
    <row r="441" spans="1:18" x14ac:dyDescent="0.35">
      <c r="A441" t="s">
        <v>13</v>
      </c>
      <c r="B441" t="s">
        <v>67</v>
      </c>
      <c r="C441" t="str">
        <f t="shared" si="18"/>
        <v>Liberia|HCD Index - Under-5 mortality rate</v>
      </c>
      <c r="E441" s="59" t="str">
        <f>IFERROR(INDEX(Sheet7!D:D, MATCH(B441,Sheet7!B:B, 0)), "Non trouvé")</f>
        <v># of deaths/1000 live births</v>
      </c>
      <c r="F441" t="str">
        <f>IFERROR(INDEX(Sheet7!D:D, MATCH(C441,Sheet7!C:C, 0)), "Non trouvé")</f>
        <v># of deaths/1000 live births</v>
      </c>
      <c r="G441">
        <v>0.48</v>
      </c>
      <c r="I441">
        <f>IFERROR(INDEX(AO:AO, MATCH(C441, AH:AH, 0)), "Non trouvé")</f>
        <v>0.40217777475915578</v>
      </c>
      <c r="J441">
        <f>IFERROR(INDEX(Sheet1!N:N, MATCH(C441, Sheet1!E:E, 0)), "Non trouvé")</f>
        <v>0.4930791389819888</v>
      </c>
      <c r="K441">
        <f>IFERROR(INDEX(Sheet1!O:O, MATCH(C441, Sheet1!E:E, 0)), "Non trouvé")</f>
        <v>0.76601759558891647</v>
      </c>
      <c r="L441">
        <f t="shared" si="19"/>
        <v>-7.7822225240844201E-2</v>
      </c>
      <c r="M441">
        <f t="shared" si="20"/>
        <v>9.0901364222833014E-2</v>
      </c>
      <c r="N441" s="59">
        <f>IFERROR(INDEX(Sheet7!L:L, MATCH(B441,Sheet7!B:B, 0)), "Non trouvé")</f>
        <v>-1</v>
      </c>
      <c r="O441">
        <v>0.48</v>
      </c>
      <c r="P441">
        <v>0.40217777475915578</v>
      </c>
      <c r="Q441">
        <v>0.4930791389819888</v>
      </c>
      <c r="R441">
        <v>0.76601759558891647</v>
      </c>
    </row>
    <row r="442" spans="1:18" x14ac:dyDescent="0.35">
      <c r="A442" t="s">
        <v>13</v>
      </c>
      <c r="B442" t="s">
        <v>71</v>
      </c>
      <c r="C442" t="str">
        <f t="shared" si="18"/>
        <v>Liberia|HCD Index - Life expectancy at birth</v>
      </c>
      <c r="E442" s="59" t="str">
        <f>IFERROR(INDEX(Sheet7!D:D, MATCH(B442,Sheet7!B:B, 0)), "Non trouvé")</f>
        <v># years</v>
      </c>
      <c r="F442" t="str">
        <f>IFERROR(INDEX(Sheet7!D:D, MATCH(C442,Sheet7!C:C, 0)), "Non trouvé")</f>
        <v># years</v>
      </c>
      <c r="G442">
        <v>0.35</v>
      </c>
      <c r="I442">
        <f>IFERROR(INDEX(AO:AO, MATCH(C442, AH:AH, 0)), "Non trouvé")</f>
        <v>0.23238990230928941</v>
      </c>
      <c r="J442">
        <f>IFERROR(INDEX(Sheet1!N:N, MATCH(C442, Sheet1!E:E, 0)), "Non trouvé")</f>
        <v>0.41251161046274609</v>
      </c>
      <c r="K442">
        <f>IFERROR(INDEX(Sheet1!O:O, MATCH(C442, Sheet1!E:E, 0)), "Non trouvé")</f>
        <v>0.63857497442231193</v>
      </c>
      <c r="L442">
        <f t="shared" si="19"/>
        <v>-0.11761009769071057</v>
      </c>
      <c r="M442">
        <f t="shared" si="20"/>
        <v>0.18012170815345668</v>
      </c>
      <c r="N442" s="59">
        <f>IFERROR(INDEX(Sheet7!L:L, MATCH(B442,Sheet7!B:B, 0)), "Non trouvé")</f>
        <v>1</v>
      </c>
      <c r="O442">
        <v>0.35</v>
      </c>
      <c r="P442">
        <v>0.23238990230928941</v>
      </c>
      <c r="Q442">
        <v>0.41251161046274609</v>
      </c>
      <c r="R442">
        <v>0.63857497442231193</v>
      </c>
    </row>
    <row r="443" spans="1:18" x14ac:dyDescent="0.35">
      <c r="A443" t="s">
        <v>13</v>
      </c>
      <c r="B443" t="s">
        <v>73</v>
      </c>
      <c r="C443" t="str">
        <f t="shared" si="18"/>
        <v>Liberia|HCD Index - Government health exp.</v>
      </c>
      <c r="E443" s="59" t="str">
        <f>IFERROR(INDEX(Sheet7!D:D, MATCH(B443,Sheet7!B:B, 0)), "Non trouvé")</f>
        <v>% of general government expenditure</v>
      </c>
      <c r="F443" t="str">
        <f>IFERROR(INDEX(Sheet7!D:D, MATCH(C443,Sheet7!C:C, 0)), "Non trouvé")</f>
        <v>% of general government expenditure</v>
      </c>
      <c r="G443">
        <v>0.15</v>
      </c>
      <c r="I443">
        <f>IFERROR(INDEX(AO:AO, MATCH(C443, AH:AH, 0)), "Non trouvé")</f>
        <v>0.10848134997807719</v>
      </c>
      <c r="J443">
        <f>IFERROR(INDEX(Sheet1!N:N, MATCH(C443, Sheet1!E:E, 0)), "Non trouvé")</f>
        <v>0.1132330830089506</v>
      </c>
      <c r="K443">
        <f>IFERROR(INDEX(Sheet1!O:O, MATCH(C443, Sheet1!E:E, 0)), "Non trouvé")</f>
        <v>0.25151841018069521</v>
      </c>
      <c r="L443">
        <f t="shared" si="19"/>
        <v>-4.1518650021922801E-2</v>
      </c>
      <c r="M443">
        <f t="shared" si="20"/>
        <v>4.751733030873409E-3</v>
      </c>
      <c r="N443" s="59">
        <f>IFERROR(INDEX(Sheet7!L:L, MATCH(B443,Sheet7!B:B, 0)), "Non trouvé")</f>
        <v>1</v>
      </c>
      <c r="O443">
        <v>0.15</v>
      </c>
      <c r="P443">
        <v>0.10848134997807719</v>
      </c>
      <c r="Q443">
        <v>0.1132330830089506</v>
      </c>
      <c r="R443">
        <v>0.25151841018069521</v>
      </c>
    </row>
    <row r="444" spans="1:18" x14ac:dyDescent="0.35">
      <c r="A444" t="s">
        <v>13</v>
      </c>
      <c r="B444" t="s">
        <v>75</v>
      </c>
      <c r="C444" t="str">
        <f t="shared" si="18"/>
        <v>Liberia|HCD Index - Child Marriage</v>
      </c>
      <c r="E444" s="59" t="str">
        <f>IFERROR(INDEX(Sheet7!D:D, MATCH(B444,Sheet7!B:B, 0)), "Non trouvé")</f>
        <v>% of women ages 20-24 married before 18</v>
      </c>
      <c r="F444" t="str">
        <f>IFERROR(INDEX(Sheet7!D:D, MATCH(C444,Sheet7!C:C, 0)), "Non trouvé")</f>
        <v>% of women ages 20-24 married before 18</v>
      </c>
      <c r="G444">
        <v>0.67</v>
      </c>
      <c r="I444">
        <f>IFERROR(INDEX(AO:AO, MATCH(C444, AH:AH, 0)), "Non trouvé")</f>
        <v>0.66801843165235986</v>
      </c>
      <c r="J444">
        <f>IFERROR(INDEX(Sheet1!N:N, MATCH(C444, Sheet1!E:E, 0)), "Non trouvé")</f>
        <v>0</v>
      </c>
      <c r="K444">
        <f>IFERROR(INDEX(Sheet1!O:O, MATCH(C444, Sheet1!E:E, 0)), "Non trouvé")</f>
        <v>0.89353471144569141</v>
      </c>
      <c r="L444">
        <f t="shared" si="19"/>
        <v>-1.9815683476401835E-3</v>
      </c>
      <c r="M444">
        <f t="shared" si="20"/>
        <v>-0.66801843165235986</v>
      </c>
      <c r="N444" s="59">
        <f>IFERROR(INDEX(Sheet7!L:L, MATCH(B444,Sheet7!B:B, 0)), "Non trouvé")</f>
        <v>-1</v>
      </c>
      <c r="O444">
        <v>0.67</v>
      </c>
      <c r="P444">
        <v>0.66801843165235986</v>
      </c>
      <c r="Q444">
        <v>0</v>
      </c>
      <c r="R444">
        <v>0.89353471144569141</v>
      </c>
    </row>
    <row r="445" spans="1:18" x14ac:dyDescent="0.35">
      <c r="A445" t="s">
        <v>13</v>
      </c>
      <c r="B445" t="s">
        <v>61</v>
      </c>
      <c r="C445" t="str">
        <f t="shared" si="18"/>
        <v>Liberia|HCD Index - Education, skills and labor participation</v>
      </c>
      <c r="E445" s="59" t="str">
        <f>IFERROR(INDEX(Sheet7!D:D, MATCH(B445,Sheet7!B:B, 0)), "Non trouvé")</f>
        <v>Scale 0-1</v>
      </c>
      <c r="F445" t="str">
        <f>IFERROR(INDEX(Sheet7!D:D, MATCH(C445,Sheet7!C:C, 0)), "Non trouvé")</f>
        <v>Scale 0-1</v>
      </c>
      <c r="G445">
        <v>0.18</v>
      </c>
      <c r="I445">
        <f>IFERROR(INDEX(AO:AO, MATCH(C445, AH:AH, 0)), "Non trouvé")</f>
        <v>0.18299084712017241</v>
      </c>
      <c r="J445">
        <f>IFERROR(INDEX(Sheet1!N:N, MATCH(C445, Sheet1!E:E, 0)), "Non trouvé")</f>
        <v>0.28793546580781099</v>
      </c>
      <c r="K445">
        <f>IFERROR(INDEX(Sheet1!O:O, MATCH(C445, Sheet1!E:E, 0)), "Non trouvé")</f>
        <v>0.39952649925551598</v>
      </c>
      <c r="L445">
        <f t="shared" si="19"/>
        <v>2.9908471201724185E-3</v>
      </c>
      <c r="M445">
        <f t="shared" si="20"/>
        <v>0.10494461868763857</v>
      </c>
      <c r="N445" s="59">
        <f>IFERROR(INDEX(Sheet7!L:L, MATCH(B445,Sheet7!B:B, 0)), "Non trouvé")</f>
        <v>1</v>
      </c>
      <c r="O445">
        <v>0.18</v>
      </c>
      <c r="P445">
        <v>0.18299084712017241</v>
      </c>
      <c r="Q445">
        <v>0.28793546580781099</v>
      </c>
      <c r="R445">
        <v>0.39952649925551598</v>
      </c>
    </row>
    <row r="446" spans="1:18" x14ac:dyDescent="0.35">
      <c r="A446" t="s">
        <v>13</v>
      </c>
      <c r="B446" t="s">
        <v>77</v>
      </c>
      <c r="C446" t="str">
        <f t="shared" si="18"/>
        <v>Liberia|HCD Index - Government Education exp.</v>
      </c>
      <c r="E446" s="59" t="str">
        <f>IFERROR(INDEX(Sheet7!D:D, MATCH(B446,Sheet7!B:B, 0)), "Non trouvé")</f>
        <v>%GDP</v>
      </c>
      <c r="F446" t="str">
        <f>IFERROR(INDEX(Sheet7!D:D, MATCH(C446,Sheet7!C:C, 0)), "Non trouvé")</f>
        <v>%GDP</v>
      </c>
      <c r="G446">
        <v>0.02</v>
      </c>
      <c r="I446">
        <f>IFERROR(INDEX(AO:AO, MATCH(C446, AH:AH, 0)), "Non trouvé")</f>
        <v>7.9559355154831424E-2</v>
      </c>
      <c r="J446">
        <f>IFERROR(INDEX(Sheet1!N:N, MATCH(C446, Sheet1!E:E, 0)), "Non trouvé")</f>
        <v>0.1474469172532383</v>
      </c>
      <c r="K446">
        <f>IFERROR(INDEX(Sheet1!O:O, MATCH(C446, Sheet1!E:E, 0)), "Non trouvé")</f>
        <v>0.20710109797406831</v>
      </c>
      <c r="L446">
        <f t="shared" si="19"/>
        <v>5.955935515483142E-2</v>
      </c>
      <c r="M446">
        <f t="shared" si="20"/>
        <v>6.7887562098406878E-2</v>
      </c>
      <c r="N446" s="59">
        <f>IFERROR(INDEX(Sheet7!L:L, MATCH(B446,Sheet7!B:B, 0)), "Non trouvé")</f>
        <v>1</v>
      </c>
      <c r="O446">
        <v>0.02</v>
      </c>
      <c r="P446">
        <v>7.9559355154831424E-2</v>
      </c>
      <c r="Q446">
        <v>0.1474469172532383</v>
      </c>
      <c r="R446">
        <v>0.20710109797406831</v>
      </c>
    </row>
    <row r="447" spans="1:18" x14ac:dyDescent="0.35">
      <c r="A447" t="s">
        <v>13</v>
      </c>
      <c r="B447" t="s">
        <v>79</v>
      </c>
      <c r="C447" t="str">
        <f t="shared" si="18"/>
        <v>Liberia|HCD Index - Ratio of teachers</v>
      </c>
      <c r="E447" s="59" t="str">
        <f>IFERROR(INDEX(Sheet7!D:D, MATCH(B447,Sheet7!B:B, 0)), "Non trouvé")</f>
        <v>pupil-teachers ratio (primary education</v>
      </c>
      <c r="F447" t="str">
        <f>IFERROR(INDEX(Sheet7!D:D, MATCH(C447,Sheet7!C:C, 0)), "Non trouvé")</f>
        <v>pupil-teachers ratio (primary education</v>
      </c>
      <c r="G447">
        <v>0.67</v>
      </c>
      <c r="I447">
        <f>IFERROR(INDEX(AO:AO, MATCH(C447, AH:AH, 0)), "Non trouvé")</f>
        <v>0</v>
      </c>
      <c r="J447">
        <f>IFERROR(INDEX(Sheet1!N:N, MATCH(C447, Sheet1!E:E, 0)), "Non trouvé")</f>
        <v>0</v>
      </c>
      <c r="K447">
        <f>IFERROR(INDEX(Sheet1!O:O, MATCH(C447, Sheet1!E:E, 0)), "Non trouvé")</f>
        <v>0.44084722039107382</v>
      </c>
      <c r="L447">
        <f t="shared" si="19"/>
        <v>-0.67</v>
      </c>
      <c r="M447">
        <f t="shared" si="20"/>
        <v>0</v>
      </c>
      <c r="N447" s="59">
        <f>IFERROR(INDEX(Sheet7!L:L, MATCH(B447,Sheet7!B:B, 0)), "Non trouvé")</f>
        <v>-1</v>
      </c>
      <c r="O447">
        <v>0.67</v>
      </c>
      <c r="P447">
        <v>0</v>
      </c>
      <c r="Q447">
        <v>0</v>
      </c>
      <c r="R447">
        <v>0.44084722039107382</v>
      </c>
    </row>
    <row r="448" spans="1:18" x14ac:dyDescent="0.35">
      <c r="A448" t="s">
        <v>13</v>
      </c>
      <c r="B448" t="s">
        <v>81</v>
      </c>
      <c r="C448" t="str">
        <f t="shared" si="18"/>
        <v>Liberia|HCD Index - Children out of school</v>
      </c>
      <c r="E448" s="59" t="str">
        <f>IFERROR(INDEX(Sheet7!D:D, MATCH(B448,Sheet7!B:B, 0)), "Non trouvé")</f>
        <v>% of primary school age children</v>
      </c>
      <c r="F448" t="str">
        <f>IFERROR(INDEX(Sheet7!D:D, MATCH(C448,Sheet7!C:C, 0)), "Non trouvé")</f>
        <v xml:space="preserve">% of primary school age children </v>
      </c>
      <c r="G448">
        <v>0.39</v>
      </c>
      <c r="I448">
        <f>IFERROR(INDEX(AO:AO, MATCH(C448, AH:AH, 0)), "Non trouvé")</f>
        <v>7.5143223354302111E-2</v>
      </c>
      <c r="J448">
        <f>IFERROR(INDEX(Sheet1!N:N, MATCH(C448, Sheet1!E:E, 0)), "Non trouvé")</f>
        <v>0.40094227126380277</v>
      </c>
      <c r="K448">
        <f>IFERROR(INDEX(Sheet1!O:O, MATCH(C448, Sheet1!E:E, 0)), "Non trouvé")</f>
        <v>0.45058918042445639</v>
      </c>
      <c r="L448">
        <f t="shared" si="19"/>
        <v>-0.31485677664569789</v>
      </c>
      <c r="M448">
        <f t="shared" si="20"/>
        <v>0.32579904790950065</v>
      </c>
      <c r="N448" s="59">
        <f>IFERROR(INDEX(Sheet7!L:L, MATCH(B448,Sheet7!B:B, 0)), "Non trouvé")</f>
        <v>-1</v>
      </c>
      <c r="O448">
        <v>0.39</v>
      </c>
      <c r="P448">
        <v>7.5143223354302111E-2</v>
      </c>
      <c r="Q448">
        <v>0.40094227126380277</v>
      </c>
      <c r="R448">
        <v>0.45058918042445639</v>
      </c>
    </row>
    <row r="449" spans="1:18" x14ac:dyDescent="0.35">
      <c r="A449" t="s">
        <v>13</v>
      </c>
      <c r="B449" t="s">
        <v>83</v>
      </c>
      <c r="C449" t="str">
        <f t="shared" si="18"/>
        <v>Liberia|HCD Index - Mean years of schooling</v>
      </c>
      <c r="E449" s="59" t="str">
        <f>IFERROR(INDEX(Sheet7!D:D, MATCH(B449,Sheet7!B:B, 0)), "Non trouvé")</f>
        <v># years</v>
      </c>
      <c r="F449" t="str">
        <f>IFERROR(INDEX(Sheet7!D:D, MATCH(C449,Sheet7!C:C, 0)), "Non trouvé")</f>
        <v># years</v>
      </c>
      <c r="G449">
        <v>0.25</v>
      </c>
      <c r="I449">
        <f>IFERROR(INDEX(AO:AO, MATCH(C449, AH:AH, 0)), "Non trouvé")</f>
        <v>0.28946563786619922</v>
      </c>
      <c r="J449">
        <f>IFERROR(INDEX(Sheet1!N:N, MATCH(C449, Sheet1!E:E, 0)), "Non trouvé")</f>
        <v>0.33692856176526398</v>
      </c>
      <c r="K449">
        <f>IFERROR(INDEX(Sheet1!O:O, MATCH(C449, Sheet1!E:E, 0)), "Non trouvé")</f>
        <v>0.60952610288129572</v>
      </c>
      <c r="L449">
        <f t="shared" si="19"/>
        <v>3.9465637866199221E-2</v>
      </c>
      <c r="M449">
        <f t="shared" si="20"/>
        <v>4.7462923899064757E-2</v>
      </c>
      <c r="N449" s="59">
        <f>IFERROR(INDEX(Sheet7!L:L, MATCH(B449,Sheet7!B:B, 0)), "Non trouvé")</f>
        <v>1</v>
      </c>
      <c r="O449">
        <v>0.25</v>
      </c>
      <c r="P449">
        <v>0.28946563786619922</v>
      </c>
      <c r="Q449">
        <v>0.33692856176526398</v>
      </c>
      <c r="R449">
        <v>0.60952610288129572</v>
      </c>
    </row>
    <row r="450" spans="1:18" x14ac:dyDescent="0.35">
      <c r="A450" t="s">
        <v>13</v>
      </c>
      <c r="B450" t="s">
        <v>84</v>
      </c>
      <c r="C450" t="str">
        <f t="shared" si="18"/>
        <v>Liberia|HCD Index - Harmonized test scores</v>
      </c>
      <c r="E450" s="59" t="str">
        <f>IFERROR(INDEX(Sheet7!D:D, MATCH(B450,Sheet7!B:B, 0)), "Non trouvé")</f>
        <v>score out of 625</v>
      </c>
      <c r="F450" t="str">
        <f>IFERROR(INDEX(Sheet7!D:D, MATCH(C450,Sheet7!C:C, 0)), "Non trouvé")</f>
        <v>score out of 625</v>
      </c>
      <c r="G450">
        <v>0.14000000000000001</v>
      </c>
      <c r="I450">
        <f>IFERROR(INDEX(AO:AO, MATCH(C450, AH:AH, 0)), "Non trouvé")</f>
        <v>0.1363098026739985</v>
      </c>
      <c r="J450">
        <f>IFERROR(INDEX(Sheet1!N:N, MATCH(C450, Sheet1!E:E, 0)), "Non trouvé")</f>
        <v>0.2158977763919594</v>
      </c>
      <c r="K450">
        <f>IFERROR(INDEX(Sheet1!O:O, MATCH(C450, Sheet1!E:E, 0)), "Non trouvé")</f>
        <v>0.50399565219802567</v>
      </c>
      <c r="L450">
        <f t="shared" si="19"/>
        <v>-3.6901973260015097E-3</v>
      </c>
      <c r="M450">
        <f t="shared" si="20"/>
        <v>7.9587973717960891E-2</v>
      </c>
      <c r="N450" s="59">
        <f>IFERROR(INDEX(Sheet7!L:L, MATCH(B450,Sheet7!B:B, 0)), "Non trouvé")</f>
        <v>1</v>
      </c>
      <c r="O450">
        <v>0.14000000000000001</v>
      </c>
      <c r="P450">
        <v>0.1363098026739985</v>
      </c>
      <c r="Q450">
        <v>0.2158977763919594</v>
      </c>
      <c r="R450">
        <v>0.50399565219802567</v>
      </c>
    </row>
    <row r="451" spans="1:18" x14ac:dyDescent="0.35">
      <c r="A451" t="s">
        <v>13</v>
      </c>
      <c r="B451" t="s">
        <v>86</v>
      </c>
      <c r="C451" t="str">
        <f t="shared" ref="C451:C514" si="21">A451 &amp; "|" &amp; B451</f>
        <v>Liberia|HCD Index - Youth NEET</v>
      </c>
      <c r="E451" s="59" t="str">
        <f>IFERROR(INDEX(Sheet7!D:D, MATCH(B451,Sheet7!B:B, 0)), "Non trouvé")</f>
        <v>% of youth not employed, in education or in training</v>
      </c>
      <c r="F451" t="str">
        <f>IFERROR(INDEX(Sheet7!D:D, MATCH(C451,Sheet7!C:C, 0)), "Non trouvé")</f>
        <v>% of youth not employed, in education or in training</v>
      </c>
      <c r="G451">
        <v>0.65</v>
      </c>
      <c r="I451">
        <f>IFERROR(INDEX(AO:AO, MATCH(C451, AH:AH, 0)), "Non trouvé")</f>
        <v>0.64578179784319478</v>
      </c>
      <c r="J451">
        <f>IFERROR(INDEX(Sheet1!N:N, MATCH(C451, Sheet1!E:E, 0)), "Non trouvé")</f>
        <v>0.78159641165160798</v>
      </c>
      <c r="K451">
        <f>IFERROR(INDEX(Sheet1!O:O, MATCH(C451, Sheet1!E:E, 0)), "Non trouvé")</f>
        <v>0.91937769350548137</v>
      </c>
      <c r="L451">
        <f t="shared" si="19"/>
        <v>-4.2182021568052397E-3</v>
      </c>
      <c r="M451">
        <f t="shared" si="20"/>
        <v>0.1358146138084132</v>
      </c>
      <c r="N451" s="59">
        <f>IFERROR(INDEX(Sheet7!L:L, MATCH(B451,Sheet7!B:B, 0)), "Non trouvé")</f>
        <v>-1</v>
      </c>
      <c r="O451">
        <v>0.65</v>
      </c>
      <c r="P451">
        <v>0.64578179784319478</v>
      </c>
      <c r="Q451">
        <v>0.78159641165160798</v>
      </c>
      <c r="R451">
        <v>0.91937769350548137</v>
      </c>
    </row>
    <row r="452" spans="1:18" x14ac:dyDescent="0.35">
      <c r="A452" t="s">
        <v>13</v>
      </c>
      <c r="B452" t="s">
        <v>88</v>
      </c>
      <c r="C452" t="str">
        <f t="shared" si="21"/>
        <v>Liberia|HCD Index - Youth literacy rate</v>
      </c>
      <c r="E452" s="59" t="str">
        <f>IFERROR(INDEX(Sheet7!D:D, MATCH(B452,Sheet7!B:B, 0)), "Non trouvé")</f>
        <v>% in 15-24 years old population</v>
      </c>
      <c r="F452" t="str">
        <f>IFERROR(INDEX(Sheet7!D:D, MATCH(C452,Sheet7!C:C, 0)), "Non trouvé")</f>
        <v>% in 15-24 years old population</v>
      </c>
      <c r="G452">
        <v>0.14000000000000001</v>
      </c>
      <c r="I452">
        <f>IFERROR(INDEX(AO:AO, MATCH(C452, AH:AH, 0)), "Non trouvé")</f>
        <v>0.3996318731342221</v>
      </c>
      <c r="J452">
        <f>IFERROR(INDEX(Sheet1!N:N, MATCH(C452, Sheet1!E:E, 0)), "Non trouvé")</f>
        <v>0</v>
      </c>
      <c r="K452">
        <f>IFERROR(INDEX(Sheet1!O:O, MATCH(C452, Sheet1!E:E, 0)), "Non trouvé")</f>
        <v>0.51321794436006074</v>
      </c>
      <c r="L452">
        <f t="shared" si="19"/>
        <v>0.25963187313422209</v>
      </c>
      <c r="M452">
        <f t="shared" si="20"/>
        <v>-0.3996318731342221</v>
      </c>
      <c r="N452" s="59">
        <f>IFERROR(INDEX(Sheet7!L:L, MATCH(B452,Sheet7!B:B, 0)), "Non trouvé")</f>
        <v>1</v>
      </c>
      <c r="O452">
        <v>0.14000000000000001</v>
      </c>
      <c r="P452">
        <v>0.3996318731342221</v>
      </c>
      <c r="Q452">
        <v>0</v>
      </c>
      <c r="R452">
        <v>0.51321794436006074</v>
      </c>
    </row>
    <row r="453" spans="1:18" x14ac:dyDescent="0.35">
      <c r="A453" t="s">
        <v>13</v>
      </c>
      <c r="B453" t="s">
        <v>90</v>
      </c>
      <c r="C453" t="str">
        <f t="shared" si="21"/>
        <v>Liberia|HCD Index - Number of citations</v>
      </c>
      <c r="E453" s="59" t="str">
        <f>IFERROR(INDEX(Sheet7!D:D, MATCH(B453,Sheet7!B:B, 0)), "Non trouvé")</f>
        <v># citations in thousands</v>
      </c>
      <c r="F453" t="str">
        <f>IFERROR(INDEX(Sheet7!D:D, MATCH(C453,Sheet7!C:C, 0)), "Non trouvé")</f>
        <v># citations in thousands</v>
      </c>
      <c r="G453">
        <v>0</v>
      </c>
      <c r="I453">
        <f>IFERROR(INDEX(AO:AO, MATCH(C453, AH:AH, 0)), "Non trouvé")</f>
        <v>8.1487106483145607E-4</v>
      </c>
      <c r="J453">
        <f>IFERROR(INDEX(Sheet1!N:N, MATCH(C453, Sheet1!E:E, 0)), "Non trouvé")</f>
        <v>7.5706579492612017E-2</v>
      </c>
      <c r="K453">
        <f>IFERROR(INDEX(Sheet1!O:O, MATCH(C453, Sheet1!E:E, 0)), "Non trouvé")</f>
        <v>0.13610000072638109</v>
      </c>
      <c r="L453">
        <f t="shared" si="19"/>
        <v>8.1487106483145607E-4</v>
      </c>
      <c r="M453">
        <f t="shared" si="20"/>
        <v>7.4891708427780562E-2</v>
      </c>
      <c r="N453" s="59">
        <f>IFERROR(INDEX(Sheet7!L:L, MATCH(B453,Sheet7!B:B, 0)), "Non trouvé")</f>
        <v>1</v>
      </c>
      <c r="O453">
        <v>0</v>
      </c>
      <c r="P453">
        <v>8.1487106483145607E-4</v>
      </c>
      <c r="Q453">
        <v>7.5706579492612017E-2</v>
      </c>
      <c r="R453">
        <v>0.13610000072638109</v>
      </c>
    </row>
    <row r="454" spans="1:18" x14ac:dyDescent="0.35">
      <c r="A454" t="s">
        <v>13</v>
      </c>
      <c r="B454" t="s">
        <v>62</v>
      </c>
      <c r="C454" t="str">
        <f t="shared" si="21"/>
        <v>Liberia|HCD Index - Entrepreneurship, financial inclusion and digital economy</v>
      </c>
      <c r="E454" s="59" t="str">
        <f>IFERROR(INDEX(Sheet7!D:D, MATCH(B454,Sheet7!B:B, 0)), "Non trouvé")</f>
        <v>Scale 0-1</v>
      </c>
      <c r="F454" t="str">
        <f>IFERROR(INDEX(Sheet7!D:D, MATCH(C454,Sheet7!C:C, 0)), "Non trouvé")</f>
        <v>Scale 0-1</v>
      </c>
      <c r="G454">
        <v>0.04</v>
      </c>
      <c r="I454">
        <f>IFERROR(INDEX(AO:AO, MATCH(C454, AH:AH, 0)), "Non trouvé")</f>
        <v>7.1814724471106928E-2</v>
      </c>
      <c r="J454">
        <f>IFERROR(INDEX(Sheet1!N:N, MATCH(C454, Sheet1!E:E, 0)), "Non trouvé")</f>
        <v>3.8961874964205889E-2</v>
      </c>
      <c r="K454">
        <f>IFERROR(INDEX(Sheet1!O:O, MATCH(C454, Sheet1!E:E, 0)), "Non trouvé")</f>
        <v>0.22690578512543319</v>
      </c>
      <c r="L454">
        <f t="shared" si="19"/>
        <v>3.1814724471106927E-2</v>
      </c>
      <c r="M454">
        <f t="shared" si="20"/>
        <v>-3.2852849506901038E-2</v>
      </c>
      <c r="N454" s="59">
        <f>IFERROR(INDEX(Sheet7!L:L, MATCH(B454,Sheet7!B:B, 0)), "Non trouvé")</f>
        <v>1</v>
      </c>
      <c r="O454">
        <v>0.04</v>
      </c>
      <c r="P454">
        <v>7.1814724471106928E-2</v>
      </c>
      <c r="Q454">
        <v>3.8961874964205889E-2</v>
      </c>
      <c r="R454">
        <v>0.22690578512543319</v>
      </c>
    </row>
    <row r="455" spans="1:18" x14ac:dyDescent="0.35">
      <c r="A455" t="s">
        <v>13</v>
      </c>
      <c r="B455" t="s">
        <v>92</v>
      </c>
      <c r="C455" t="str">
        <f t="shared" si="21"/>
        <v>Liberia|HCD Index - Penetration rate fin services</v>
      </c>
      <c r="E455" s="59" t="str">
        <f>IFERROR(INDEX(Sheet7!D:D, MATCH(B455,Sheet7!B:B, 0)), "Non trouvé")</f>
        <v>Number of financial services outlets/ 10,000 adults</v>
      </c>
      <c r="F455" t="str">
        <f>IFERROR(INDEX(Sheet7!D:D, MATCH(C455,Sheet7!C:C, 0)), "Non trouvé")</f>
        <v>Number of financial services outlets/ 10,000 adults</v>
      </c>
      <c r="I455">
        <f>IFERROR(INDEX(AO:AO, MATCH(C455, AH:AH, 0)), "Non trouvé")</f>
        <v>0</v>
      </c>
      <c r="J455">
        <f>IFERROR(INDEX(Sheet1!N:N, MATCH(C455, Sheet1!E:E, 0)), "Non trouvé")</f>
        <v>0</v>
      </c>
      <c r="K455">
        <f>IFERROR(INDEX(Sheet1!O:O, MATCH(C455, Sheet1!E:E, 0)), "Non trouvé")</f>
        <v>0.53671864629311017</v>
      </c>
      <c r="L455">
        <f t="shared" si="19"/>
        <v>0</v>
      </c>
      <c r="M455">
        <f t="shared" si="20"/>
        <v>0</v>
      </c>
      <c r="N455" s="59">
        <f>IFERROR(INDEX(Sheet7!L:L, MATCH(B455,Sheet7!B:B, 0)), "Non trouvé")</f>
        <v>1</v>
      </c>
      <c r="P455">
        <v>0</v>
      </c>
      <c r="Q455">
        <v>0</v>
      </c>
      <c r="R455">
        <v>0.53671864629311017</v>
      </c>
    </row>
    <row r="456" spans="1:18" x14ac:dyDescent="0.35">
      <c r="A456" t="s">
        <v>13</v>
      </c>
      <c r="B456" t="s">
        <v>94</v>
      </c>
      <c r="C456" t="str">
        <f t="shared" si="21"/>
        <v>Liberia|HCD Index - Individuals using Internet</v>
      </c>
      <c r="E456" s="59" t="str">
        <f>IFERROR(INDEX(Sheet7!D:D, MATCH(B456,Sheet7!B:B, 0)), "Non trouvé")</f>
        <v>% of the population</v>
      </c>
      <c r="F456" t="str">
        <f>IFERROR(INDEX(Sheet7!D:D, MATCH(C456,Sheet7!C:C, 0)), "Non trouvé")</f>
        <v>% of the population</v>
      </c>
      <c r="G456">
        <v>0.08</v>
      </c>
      <c r="I456">
        <f>IFERROR(INDEX(AO:AO, MATCH(C456, AH:AH, 0)), "Non trouvé")</f>
        <v>0.1496731149626668</v>
      </c>
      <c r="J456">
        <f>IFERROR(INDEX(Sheet1!N:N, MATCH(C456, Sheet1!E:E, 0)), "Non trouvé")</f>
        <v>7.947566890109177E-2</v>
      </c>
      <c r="K456">
        <f>IFERROR(INDEX(Sheet1!O:O, MATCH(C456, Sheet1!E:E, 0)), "Non trouvé")</f>
        <v>0.23842216074718109</v>
      </c>
      <c r="L456">
        <f t="shared" si="19"/>
        <v>6.9673114962666802E-2</v>
      </c>
      <c r="M456">
        <f t="shared" si="20"/>
        <v>-7.0197446061575033E-2</v>
      </c>
      <c r="N456" s="59">
        <f>IFERROR(INDEX(Sheet7!L:L, MATCH(B456,Sheet7!B:B, 0)), "Non trouvé")</f>
        <v>1</v>
      </c>
      <c r="O456">
        <v>0.08</v>
      </c>
      <c r="P456">
        <v>0.1496731149626668</v>
      </c>
      <c r="Q456">
        <v>7.947566890109177E-2</v>
      </c>
      <c r="R456">
        <v>0.23842216074718109</v>
      </c>
    </row>
    <row r="457" spans="1:18" x14ac:dyDescent="0.35">
      <c r="A457" t="s">
        <v>13</v>
      </c>
      <c r="B457" t="s">
        <v>96</v>
      </c>
      <c r="C457" t="str">
        <f t="shared" si="21"/>
        <v>Liberia|HCD Index - New business density</v>
      </c>
      <c r="E457" s="59" t="str">
        <f>IFERROR(INDEX(Sheet7!D:D, MATCH(B457,Sheet7!B:B, 0)), "Non trouvé")</f>
        <v>New registrations per 1,000 people ages 15-64</v>
      </c>
      <c r="F457" t="str">
        <f>IFERROR(INDEX(Sheet7!D:D, MATCH(C457,Sheet7!C:C, 0)), "Non trouvé")</f>
        <v>New registrations per 1,000 people ages 15-64</v>
      </c>
      <c r="G457">
        <v>0</v>
      </c>
      <c r="I457">
        <f>IFERROR(INDEX(AO:AO, MATCH(C457, AH:AH, 0)), "Non trouvé")</f>
        <v>0</v>
      </c>
      <c r="J457">
        <f>IFERROR(INDEX(Sheet1!N:N, MATCH(C457, Sheet1!E:E, 0)), "Non trouvé")</f>
        <v>8.8248194103486145E-5</v>
      </c>
      <c r="K457">
        <f>IFERROR(INDEX(Sheet1!O:O, MATCH(C457, Sheet1!E:E, 0)), "Non trouvé")</f>
        <v>8.035341915548519E-4</v>
      </c>
      <c r="L457">
        <f t="shared" si="19"/>
        <v>0</v>
      </c>
      <c r="M457">
        <f t="shared" si="20"/>
        <v>8.8248194103486145E-5</v>
      </c>
      <c r="N457" s="59">
        <f>IFERROR(INDEX(Sheet7!L:L, MATCH(B457,Sheet7!B:B, 0)), "Non trouvé")</f>
        <v>1</v>
      </c>
      <c r="O457">
        <v>0</v>
      </c>
      <c r="P457">
        <v>0</v>
      </c>
      <c r="Q457">
        <v>8.8248194103486145E-5</v>
      </c>
      <c r="R457">
        <v>8.035341915548519E-4</v>
      </c>
    </row>
    <row r="458" spans="1:18" x14ac:dyDescent="0.35">
      <c r="A458" t="s">
        <v>14</v>
      </c>
      <c r="B458" t="s">
        <v>58</v>
      </c>
      <c r="C458" t="str">
        <f t="shared" si="21"/>
        <v>Mali|HCD Index - Integrated index</v>
      </c>
      <c r="E458" s="59" t="str">
        <f>IFERROR(INDEX(Sheet7!D:D, MATCH(B458,Sheet7!B:B, 0)), "Non trouvé")</f>
        <v>Scale 0-1</v>
      </c>
      <c r="F458" t="str">
        <f>IFERROR(INDEX(Sheet7!D:D, MATCH(C458,Sheet7!C:C, 0)), "Non trouvé")</f>
        <v>Scale 0-1</v>
      </c>
      <c r="G458">
        <v>0.17</v>
      </c>
      <c r="I458">
        <f>IFERROR(INDEX(AO:AO, MATCH(C458, AH:AH, 0)), "Non trouvé")</f>
        <v>0.21268049539166561</v>
      </c>
      <c r="J458">
        <f>IFERROR(INDEX(Sheet1!N:N, MATCH(C458, Sheet1!E:E, 0)), "Non trouvé")</f>
        <v>0.2064224456915616</v>
      </c>
      <c r="K458">
        <f>IFERROR(INDEX(Sheet1!O:O, MATCH(C458, Sheet1!E:E, 0)), "Non trouvé")</f>
        <v>0.37375797629685342</v>
      </c>
      <c r="L458">
        <f t="shared" si="19"/>
        <v>4.2680495391665602E-2</v>
      </c>
      <c r="M458">
        <f t="shared" si="20"/>
        <v>-6.2580497001040181E-3</v>
      </c>
      <c r="N458" s="59">
        <f>IFERROR(INDEX(Sheet7!L:L, MATCH(B458,Sheet7!B:B, 0)), "Non trouvé")</f>
        <v>1</v>
      </c>
      <c r="O458">
        <v>0.17</v>
      </c>
      <c r="P458">
        <v>0.21268049539166561</v>
      </c>
      <c r="Q458">
        <v>0.2064224456915616</v>
      </c>
      <c r="R458">
        <v>0.37375797629685342</v>
      </c>
    </row>
    <row r="459" spans="1:18" x14ac:dyDescent="0.35">
      <c r="A459" t="s">
        <v>14</v>
      </c>
      <c r="B459" t="s">
        <v>60</v>
      </c>
      <c r="C459" t="str">
        <f t="shared" si="21"/>
        <v>Mali|HCD Index - Health and nutrition</v>
      </c>
      <c r="E459" s="59" t="str">
        <f>IFERROR(INDEX(Sheet7!D:D, MATCH(B459,Sheet7!B:B, 0)), "Non trouvé")</f>
        <v>Scale 0-1</v>
      </c>
      <c r="F459" t="str">
        <f>IFERROR(INDEX(Sheet7!D:D, MATCH(C459,Sheet7!C:C, 0)), "Non trouvé")</f>
        <v>Scale 0-1</v>
      </c>
      <c r="G459">
        <v>0.23</v>
      </c>
      <c r="I459">
        <f>IFERROR(INDEX(AO:AO, MATCH(C459, AH:AH, 0)), "Non trouvé")</f>
        <v>0.28416866441673699</v>
      </c>
      <c r="J459">
        <f>IFERROR(INDEX(Sheet1!N:N, MATCH(C459, Sheet1!E:E, 0)), "Non trouvé")</f>
        <v>0.35213584519980612</v>
      </c>
      <c r="K459">
        <f>IFERROR(INDEX(Sheet1!O:O, MATCH(C459, Sheet1!E:E, 0)), "Non trouvé")</f>
        <v>0.57187382610828807</v>
      </c>
      <c r="L459">
        <f t="shared" si="19"/>
        <v>5.4168664416736984E-2</v>
      </c>
      <c r="M459">
        <f t="shared" si="20"/>
        <v>6.7967180783069125E-2</v>
      </c>
      <c r="N459" s="59">
        <f>IFERROR(INDEX(Sheet7!L:L, MATCH(B459,Sheet7!B:B, 0)), "Non trouvé")</f>
        <v>1</v>
      </c>
      <c r="O459">
        <v>0.23</v>
      </c>
      <c r="P459">
        <v>0.28416866441673699</v>
      </c>
      <c r="Q459">
        <v>0.35213584519980612</v>
      </c>
      <c r="R459">
        <v>0.57187382610828807</v>
      </c>
    </row>
    <row r="460" spans="1:18" x14ac:dyDescent="0.35">
      <c r="A460" t="s">
        <v>14</v>
      </c>
      <c r="B460" t="s">
        <v>63</v>
      </c>
      <c r="C460" t="str">
        <f t="shared" si="21"/>
        <v>Mali|HCD Index - Fertility rate</v>
      </c>
      <c r="E460" s="59" t="str">
        <f>IFERROR(INDEX(Sheet7!D:D, MATCH(B460,Sheet7!B:B, 0)), "Non trouvé")</f>
        <v>births per woman</v>
      </c>
      <c r="F460" t="str">
        <f>IFERROR(INDEX(Sheet7!D:D, MATCH(C460,Sheet7!C:C, 0)), "Non trouvé")</f>
        <v>births per woman</v>
      </c>
      <c r="G460">
        <v>0.23</v>
      </c>
      <c r="I460">
        <f>IFERROR(INDEX(AO:AO, MATCH(C460, AH:AH, 0)), "Non trouvé")</f>
        <v>0.19527827847573989</v>
      </c>
      <c r="J460">
        <f>IFERROR(INDEX(Sheet1!N:N, MATCH(C460, Sheet1!E:E, 0)), "Non trouvé")</f>
        <v>0.30264963906955789</v>
      </c>
      <c r="K460">
        <f>IFERROR(INDEX(Sheet1!O:O, MATCH(C460, Sheet1!E:E, 0)), "Non trouvé")</f>
        <v>0.51149254951186673</v>
      </c>
      <c r="L460">
        <f t="shared" si="19"/>
        <v>-3.4721721524260118E-2</v>
      </c>
      <c r="M460">
        <f t="shared" si="20"/>
        <v>0.10737136059381799</v>
      </c>
      <c r="N460" s="59">
        <f>IFERROR(INDEX(Sheet7!L:L, MATCH(B460,Sheet7!B:B, 0)), "Non trouvé")</f>
        <v>-1</v>
      </c>
      <c r="O460">
        <v>0.23</v>
      </c>
      <c r="P460">
        <v>0.19527827847573989</v>
      </c>
      <c r="Q460">
        <v>0.30264963906955789</v>
      </c>
      <c r="R460">
        <v>0.51149254951186673</v>
      </c>
    </row>
    <row r="461" spans="1:18" x14ac:dyDescent="0.35">
      <c r="A461" t="s">
        <v>14</v>
      </c>
      <c r="B461" t="s">
        <v>65</v>
      </c>
      <c r="C461" t="str">
        <f t="shared" si="21"/>
        <v>Mali|HCD Index - Maternal mortality rate</v>
      </c>
      <c r="E461" s="59" t="str">
        <f>IFERROR(INDEX(Sheet7!D:D, MATCH(B461,Sheet7!B:B, 0)), "Non trouvé")</f>
        <v># of deaths/100,000 live births</v>
      </c>
      <c r="F461" t="str">
        <f>IFERROR(INDEX(Sheet7!D:D, MATCH(C461,Sheet7!C:C, 0)), "Non trouvé")</f>
        <v># of deaths/100,000 live births</v>
      </c>
      <c r="G461">
        <v>0.51</v>
      </c>
      <c r="I461">
        <f>IFERROR(INDEX(AO:AO, MATCH(C461, AH:AH, 0)), "Non trouvé")</f>
        <v>0.61919784042947079</v>
      </c>
      <c r="J461">
        <f>IFERROR(INDEX(Sheet1!N:N, MATCH(C461, Sheet1!E:E, 0)), "Non trouvé")</f>
        <v>0.6115271658851914</v>
      </c>
      <c r="K461">
        <f>IFERROR(INDEX(Sheet1!O:O, MATCH(C461, Sheet1!E:E, 0)), "Non trouvé")</f>
        <v>0.82746457997901357</v>
      </c>
      <c r="L461">
        <f t="shared" si="19"/>
        <v>0.10919784042947078</v>
      </c>
      <c r="M461">
        <f t="shared" si="20"/>
        <v>-7.6706745442793878E-3</v>
      </c>
      <c r="N461" s="59">
        <f>IFERROR(INDEX(Sheet7!L:L, MATCH(B461,Sheet7!B:B, 0)), "Non trouvé")</f>
        <v>-1</v>
      </c>
      <c r="O461">
        <v>0.51</v>
      </c>
      <c r="P461">
        <v>0.61919784042947079</v>
      </c>
      <c r="Q461">
        <v>0.6115271658851914</v>
      </c>
      <c r="R461">
        <v>0.82746457997901357</v>
      </c>
    </row>
    <row r="462" spans="1:18" x14ac:dyDescent="0.35">
      <c r="A462" t="s">
        <v>14</v>
      </c>
      <c r="B462" t="s">
        <v>67</v>
      </c>
      <c r="C462" t="str">
        <f t="shared" si="21"/>
        <v>Mali|HCD Index - Under-5 mortality rate</v>
      </c>
      <c r="E462" s="59" t="str">
        <f>IFERROR(INDEX(Sheet7!D:D, MATCH(B462,Sheet7!B:B, 0)), "Non trouvé")</f>
        <v># of deaths/1000 live births</v>
      </c>
      <c r="F462" t="str">
        <f>IFERROR(INDEX(Sheet7!D:D, MATCH(C462,Sheet7!C:C, 0)), "Non trouvé")</f>
        <v># of deaths/1000 live births</v>
      </c>
      <c r="G462">
        <v>0.25</v>
      </c>
      <c r="I462">
        <f>IFERROR(INDEX(AO:AO, MATCH(C462, AH:AH, 0)), "Non trouvé")</f>
        <v>0.22085403442970741</v>
      </c>
      <c r="J462">
        <f>IFERROR(INDEX(Sheet1!N:N, MATCH(C462, Sheet1!E:E, 0)), "Non trouvé")</f>
        <v>0.40865202267944822</v>
      </c>
      <c r="K462">
        <f>IFERROR(INDEX(Sheet1!O:O, MATCH(C462, Sheet1!E:E, 0)), "Non trouvé")</f>
        <v>0.72257782430584616</v>
      </c>
      <c r="L462">
        <f t="shared" si="19"/>
        <v>-2.9145965570292587E-2</v>
      </c>
      <c r="M462">
        <f t="shared" si="20"/>
        <v>0.18779798824974081</v>
      </c>
      <c r="N462" s="59">
        <f>IFERROR(INDEX(Sheet7!L:L, MATCH(B462,Sheet7!B:B, 0)), "Non trouvé")</f>
        <v>-1</v>
      </c>
      <c r="O462">
        <v>0.25</v>
      </c>
      <c r="P462">
        <v>0.22085403442970741</v>
      </c>
      <c r="Q462">
        <v>0.40865202267944822</v>
      </c>
      <c r="R462">
        <v>0.72257782430584616</v>
      </c>
    </row>
    <row r="463" spans="1:18" x14ac:dyDescent="0.35">
      <c r="A463" t="s">
        <v>14</v>
      </c>
      <c r="B463" t="s">
        <v>67</v>
      </c>
      <c r="C463" t="str">
        <f t="shared" si="21"/>
        <v>Mali|HCD Index - Under-5 mortality rate</v>
      </c>
      <c r="E463" s="59" t="str">
        <f>IFERROR(INDEX(Sheet7!D:D, MATCH(B463,Sheet7!B:B, 0)), "Non trouvé")</f>
        <v># of deaths/1000 live births</v>
      </c>
      <c r="F463" t="str">
        <f>IFERROR(INDEX(Sheet7!D:D, MATCH(C463,Sheet7!C:C, 0)), "Non trouvé")</f>
        <v># of deaths/1000 live births</v>
      </c>
      <c r="G463">
        <v>0.54</v>
      </c>
      <c r="I463">
        <f>IFERROR(INDEX(AO:AO, MATCH(C463, AH:AH, 0)), "Non trouvé")</f>
        <v>0.22085403442970741</v>
      </c>
      <c r="J463">
        <f>IFERROR(INDEX(Sheet1!N:N, MATCH(C463, Sheet1!E:E, 0)), "Non trouvé")</f>
        <v>0.40865202267944822</v>
      </c>
      <c r="K463">
        <f>IFERROR(INDEX(Sheet1!O:O, MATCH(C463, Sheet1!E:E, 0)), "Non trouvé")</f>
        <v>0.72257782430584616</v>
      </c>
      <c r="L463">
        <f t="shared" si="19"/>
        <v>-0.31914596557029262</v>
      </c>
      <c r="M463">
        <f t="shared" si="20"/>
        <v>0.18779798824974081</v>
      </c>
      <c r="N463" s="59">
        <f>IFERROR(INDEX(Sheet7!L:L, MATCH(B463,Sheet7!B:B, 0)), "Non trouvé")</f>
        <v>-1</v>
      </c>
      <c r="O463">
        <v>0.54</v>
      </c>
      <c r="P463">
        <v>0.22085403442970741</v>
      </c>
      <c r="Q463">
        <v>0.40865202267944822</v>
      </c>
      <c r="R463">
        <v>0.72257782430584616</v>
      </c>
    </row>
    <row r="464" spans="1:18" x14ac:dyDescent="0.35">
      <c r="A464" t="s">
        <v>14</v>
      </c>
      <c r="B464" t="s">
        <v>71</v>
      </c>
      <c r="C464" t="str">
        <f t="shared" si="21"/>
        <v>Mali|HCD Index - Life expectancy at birth</v>
      </c>
      <c r="E464" s="59" t="str">
        <f>IFERROR(INDEX(Sheet7!D:D, MATCH(B464,Sheet7!B:B, 0)), "Non trouvé")</f>
        <v># years</v>
      </c>
      <c r="F464" t="str">
        <f>IFERROR(INDEX(Sheet7!D:D, MATCH(C464,Sheet7!C:C, 0)), "Non trouvé")</f>
        <v># years</v>
      </c>
      <c r="G464">
        <v>0.18</v>
      </c>
      <c r="I464">
        <f>IFERROR(INDEX(AO:AO, MATCH(C464, AH:AH, 0)), "Non trouvé")</f>
        <v>0.17113827306664839</v>
      </c>
      <c r="J464">
        <f>IFERROR(INDEX(Sheet1!N:N, MATCH(C464, Sheet1!E:E, 0)), "Non trouvé")</f>
        <v>0.24108842185178289</v>
      </c>
      <c r="K464">
        <f>IFERROR(INDEX(Sheet1!O:O, MATCH(C464, Sheet1!E:E, 0)), "Non trouvé")</f>
        <v>0.44985460796702947</v>
      </c>
      <c r="L464">
        <f t="shared" si="19"/>
        <v>-8.8617269333516047E-3</v>
      </c>
      <c r="M464">
        <f t="shared" si="20"/>
        <v>6.9950148785134503E-2</v>
      </c>
      <c r="N464" s="59">
        <f>IFERROR(INDEX(Sheet7!L:L, MATCH(B464,Sheet7!B:B, 0)), "Non trouvé")</f>
        <v>1</v>
      </c>
      <c r="O464">
        <v>0.18</v>
      </c>
      <c r="P464">
        <v>0.17113827306664839</v>
      </c>
      <c r="Q464">
        <v>0.24108842185178289</v>
      </c>
      <c r="R464">
        <v>0.44985460796702947</v>
      </c>
    </row>
    <row r="465" spans="1:18" x14ac:dyDescent="0.35">
      <c r="A465" t="s">
        <v>14</v>
      </c>
      <c r="B465" t="s">
        <v>73</v>
      </c>
      <c r="C465" t="str">
        <f t="shared" si="21"/>
        <v>Mali|HCD Index - Government health exp.</v>
      </c>
      <c r="E465" s="59" t="str">
        <f>IFERROR(INDEX(Sheet7!D:D, MATCH(B465,Sheet7!B:B, 0)), "Non trouvé")</f>
        <v>% of general government expenditure</v>
      </c>
      <c r="F465" t="str">
        <f>IFERROR(INDEX(Sheet7!D:D, MATCH(C465,Sheet7!C:C, 0)), "Non trouvé")</f>
        <v>% of general government expenditure</v>
      </c>
      <c r="G465">
        <v>0.16</v>
      </c>
      <c r="I465">
        <f>IFERROR(INDEX(AO:AO, MATCH(C465, AH:AH, 0)), "Non trouvé")</f>
        <v>0.17620244355390441</v>
      </c>
      <c r="J465">
        <f>IFERROR(INDEX(Sheet1!N:N, MATCH(C465, Sheet1!E:E, 0)), "Non trouvé")</f>
        <v>0.21953844140139109</v>
      </c>
      <c r="K465">
        <f>IFERROR(INDEX(Sheet1!O:O, MATCH(C465, Sheet1!E:E, 0)), "Non trouvé")</f>
        <v>0.4120784702152519</v>
      </c>
      <c r="L465">
        <f t="shared" si="19"/>
        <v>1.6202443553904405E-2</v>
      </c>
      <c r="M465">
        <f t="shared" si="20"/>
        <v>4.3335997847486679E-2</v>
      </c>
      <c r="N465" s="59">
        <f>IFERROR(INDEX(Sheet7!L:L, MATCH(B465,Sheet7!B:B, 0)), "Non trouvé")</f>
        <v>1</v>
      </c>
      <c r="O465">
        <v>0.16</v>
      </c>
      <c r="P465">
        <v>0.17620244355390441</v>
      </c>
      <c r="Q465">
        <v>0.21953844140139109</v>
      </c>
      <c r="R465">
        <v>0.4120784702152519</v>
      </c>
    </row>
    <row r="466" spans="1:18" x14ac:dyDescent="0.35">
      <c r="A466" t="s">
        <v>14</v>
      </c>
      <c r="B466" t="s">
        <v>75</v>
      </c>
      <c r="C466" t="str">
        <f t="shared" si="21"/>
        <v>Mali|HCD Index - Child Marriage</v>
      </c>
      <c r="E466" s="59" t="str">
        <f>IFERROR(INDEX(Sheet7!D:D, MATCH(B466,Sheet7!B:B, 0)), "Non trouvé")</f>
        <v>% of women ages 20-24 married before 18</v>
      </c>
      <c r="F466" t="str">
        <f>IFERROR(INDEX(Sheet7!D:D, MATCH(C466,Sheet7!C:C, 0)), "Non trouvé")</f>
        <v>% of women ages 20-24 married before 18</v>
      </c>
      <c r="G466">
        <v>0</v>
      </c>
      <c r="I466">
        <f>IFERROR(INDEX(AO:AO, MATCH(C466, AH:AH, 0)), "Non trouvé")</f>
        <v>0</v>
      </c>
      <c r="J466">
        <f>IFERROR(INDEX(Sheet1!N:N, MATCH(C466, Sheet1!E:E, 0)), "Non trouvé")</f>
        <v>0</v>
      </c>
      <c r="K466">
        <f>IFERROR(INDEX(Sheet1!O:O, MATCH(C466, Sheet1!E:E, 0)), "Non trouvé")</f>
        <v>0.89353471144569141</v>
      </c>
      <c r="L466">
        <f t="shared" si="19"/>
        <v>0</v>
      </c>
      <c r="M466">
        <f t="shared" si="20"/>
        <v>0</v>
      </c>
      <c r="N466" s="59">
        <f>IFERROR(INDEX(Sheet7!L:L, MATCH(B466,Sheet7!B:B, 0)), "Non trouvé")</f>
        <v>-1</v>
      </c>
      <c r="O466">
        <v>0</v>
      </c>
      <c r="P466">
        <v>0</v>
      </c>
      <c r="Q466">
        <v>0</v>
      </c>
      <c r="R466">
        <v>0.89353471144569141</v>
      </c>
    </row>
    <row r="467" spans="1:18" x14ac:dyDescent="0.35">
      <c r="A467" t="s">
        <v>14</v>
      </c>
      <c r="B467" t="s">
        <v>61</v>
      </c>
      <c r="C467" t="str">
        <f t="shared" si="21"/>
        <v>Mali|HCD Index - Education, skills and labor participation</v>
      </c>
      <c r="E467" s="59" t="str">
        <f>IFERROR(INDEX(Sheet7!D:D, MATCH(B467,Sheet7!B:B, 0)), "Non trouvé")</f>
        <v>Scale 0-1</v>
      </c>
      <c r="F467" t="str">
        <f>IFERROR(INDEX(Sheet7!D:D, MATCH(C467,Sheet7!C:C, 0)), "Non trouvé")</f>
        <v>Scale 0-1</v>
      </c>
      <c r="G467">
        <v>0.09</v>
      </c>
      <c r="I467">
        <f>IFERROR(INDEX(AO:AO, MATCH(C467, AH:AH, 0)), "Non trouvé")</f>
        <v>0.1178758220513281</v>
      </c>
      <c r="J467">
        <f>IFERROR(INDEX(Sheet1!N:N, MATCH(C467, Sheet1!E:E, 0)), "Non trouvé")</f>
        <v>0.14932147107982491</v>
      </c>
      <c r="K467">
        <f>IFERROR(INDEX(Sheet1!O:O, MATCH(C467, Sheet1!E:E, 0)), "Non trouvé")</f>
        <v>0.29433843157186651</v>
      </c>
      <c r="L467">
        <f t="shared" si="19"/>
        <v>2.7875822051328103E-2</v>
      </c>
      <c r="M467">
        <f t="shared" si="20"/>
        <v>3.1445649028496808E-2</v>
      </c>
      <c r="N467" s="59">
        <f>IFERROR(INDEX(Sheet7!L:L, MATCH(B467,Sheet7!B:B, 0)), "Non trouvé")</f>
        <v>1</v>
      </c>
      <c r="O467">
        <v>0.09</v>
      </c>
      <c r="P467">
        <v>0.1178758220513281</v>
      </c>
      <c r="Q467">
        <v>0.14932147107982491</v>
      </c>
      <c r="R467">
        <v>0.29433843157186651</v>
      </c>
    </row>
    <row r="468" spans="1:18" x14ac:dyDescent="0.35">
      <c r="A468" t="s">
        <v>14</v>
      </c>
      <c r="B468" t="s">
        <v>77</v>
      </c>
      <c r="C468" t="str">
        <f t="shared" si="21"/>
        <v>Mali|HCD Index - Government Education exp.</v>
      </c>
      <c r="E468" s="59" t="str">
        <f>IFERROR(INDEX(Sheet7!D:D, MATCH(B468,Sheet7!B:B, 0)), "Non trouvé")</f>
        <v>%GDP</v>
      </c>
      <c r="F468" t="str">
        <f>IFERROR(INDEX(Sheet7!D:D, MATCH(C468,Sheet7!C:C, 0)), "Non trouvé")</f>
        <v>%GDP</v>
      </c>
      <c r="G468">
        <v>0.28000000000000003</v>
      </c>
      <c r="I468">
        <f>IFERROR(INDEX(AO:AO, MATCH(C468, AH:AH, 0)), "Non trouvé")</f>
        <v>0.36936663004509479</v>
      </c>
      <c r="J468">
        <f>IFERROR(INDEX(Sheet1!N:N, MATCH(C468, Sheet1!E:E, 0)), "Non trouvé")</f>
        <v>0.36730426954874951</v>
      </c>
      <c r="K468">
        <f>IFERROR(INDEX(Sheet1!O:O, MATCH(C468, Sheet1!E:E, 0)), "Non trouvé")</f>
        <v>0.44917775318219899</v>
      </c>
      <c r="L468">
        <f t="shared" si="19"/>
        <v>8.9366630045094764E-2</v>
      </c>
      <c r="M468">
        <f t="shared" si="20"/>
        <v>-2.0623604963452835E-3</v>
      </c>
      <c r="N468" s="59">
        <f>IFERROR(INDEX(Sheet7!L:L, MATCH(B468,Sheet7!B:B, 0)), "Non trouvé")</f>
        <v>1</v>
      </c>
      <c r="O468">
        <v>0.28000000000000003</v>
      </c>
      <c r="P468">
        <v>0.36936663004509479</v>
      </c>
      <c r="Q468">
        <v>0.36730426954874951</v>
      </c>
      <c r="R468">
        <v>0.44917775318219899</v>
      </c>
    </row>
    <row r="469" spans="1:18" x14ac:dyDescent="0.35">
      <c r="A469" t="s">
        <v>14</v>
      </c>
      <c r="B469" t="s">
        <v>79</v>
      </c>
      <c r="C469" t="str">
        <f t="shared" si="21"/>
        <v>Mali|HCD Index - Ratio of teachers</v>
      </c>
      <c r="E469" s="59" t="str">
        <f>IFERROR(INDEX(Sheet7!D:D, MATCH(B469,Sheet7!B:B, 0)), "Non trouvé")</f>
        <v>pupil-teachers ratio (primary education</v>
      </c>
      <c r="F469" t="str">
        <f>IFERROR(INDEX(Sheet7!D:D, MATCH(C469,Sheet7!C:C, 0)), "Non trouvé")</f>
        <v>pupil-teachers ratio (primary education</v>
      </c>
      <c r="I469">
        <f>IFERROR(INDEX(AO:AO, MATCH(C469, AH:AH, 0)), "Non trouvé")</f>
        <v>0</v>
      </c>
      <c r="J469">
        <f>IFERROR(INDEX(Sheet1!N:N, MATCH(C469, Sheet1!E:E, 0)), "Non trouvé")</f>
        <v>0</v>
      </c>
      <c r="K469">
        <f>IFERROR(INDEX(Sheet1!O:O, MATCH(C469, Sheet1!E:E, 0)), "Non trouvé")</f>
        <v>0.44084722039107382</v>
      </c>
      <c r="L469">
        <f t="shared" si="19"/>
        <v>0</v>
      </c>
      <c r="M469">
        <f t="shared" si="20"/>
        <v>0</v>
      </c>
      <c r="N469" s="59">
        <f>IFERROR(INDEX(Sheet7!L:L, MATCH(B469,Sheet7!B:B, 0)), "Non trouvé")</f>
        <v>-1</v>
      </c>
      <c r="P469">
        <v>0</v>
      </c>
      <c r="Q469">
        <v>0</v>
      </c>
      <c r="R469">
        <v>0.44084722039107382</v>
      </c>
    </row>
    <row r="470" spans="1:18" x14ac:dyDescent="0.35">
      <c r="A470" t="s">
        <v>14</v>
      </c>
      <c r="B470" t="s">
        <v>81</v>
      </c>
      <c r="C470" t="str">
        <f t="shared" si="21"/>
        <v>Mali|HCD Index - Children out of school</v>
      </c>
      <c r="E470" s="59" t="str">
        <f>IFERROR(INDEX(Sheet7!D:D, MATCH(B470,Sheet7!B:B, 0)), "Non trouvé")</f>
        <v>% of primary school age children</v>
      </c>
      <c r="F470" t="str">
        <f>IFERROR(INDEX(Sheet7!D:D, MATCH(C470,Sheet7!C:C, 0)), "Non trouvé")</f>
        <v xml:space="preserve">% of primary school age children </v>
      </c>
      <c r="G470">
        <v>0</v>
      </c>
      <c r="I470">
        <f>IFERROR(INDEX(AO:AO, MATCH(C470, AH:AH, 0)), "Non trouvé")</f>
        <v>0</v>
      </c>
      <c r="J470">
        <f>IFERROR(INDEX(Sheet1!N:N, MATCH(C470, Sheet1!E:E, 0)), "Non trouvé")</f>
        <v>4.5072870363613522E-2</v>
      </c>
      <c r="K470">
        <f>IFERROR(INDEX(Sheet1!O:O, MATCH(C470, Sheet1!E:E, 0)), "Non trouvé")</f>
        <v>0.12874332865876259</v>
      </c>
      <c r="L470">
        <f t="shared" si="19"/>
        <v>0</v>
      </c>
      <c r="M470">
        <f t="shared" si="20"/>
        <v>4.5072870363613522E-2</v>
      </c>
      <c r="N470" s="59">
        <f>IFERROR(INDEX(Sheet7!L:L, MATCH(B470,Sheet7!B:B, 0)), "Non trouvé")</f>
        <v>-1</v>
      </c>
      <c r="O470">
        <v>0</v>
      </c>
      <c r="P470">
        <v>0</v>
      </c>
      <c r="Q470">
        <v>4.5072870363613522E-2</v>
      </c>
      <c r="R470">
        <v>0.12874332865876259</v>
      </c>
    </row>
    <row r="471" spans="1:18" x14ac:dyDescent="0.35">
      <c r="A471" t="s">
        <v>14</v>
      </c>
      <c r="B471" t="s">
        <v>83</v>
      </c>
      <c r="C471" t="str">
        <f t="shared" si="21"/>
        <v>Mali|HCD Index - Mean years of schooling</v>
      </c>
      <c r="E471" s="59" t="str">
        <f>IFERROR(INDEX(Sheet7!D:D, MATCH(B471,Sheet7!B:B, 0)), "Non trouvé")</f>
        <v># years</v>
      </c>
      <c r="F471" t="str">
        <f>IFERROR(INDEX(Sheet7!D:D, MATCH(C471,Sheet7!C:C, 0)), "Non trouvé")</f>
        <v># years</v>
      </c>
      <c r="G471">
        <v>0</v>
      </c>
      <c r="I471">
        <f>IFERROR(INDEX(AO:AO, MATCH(C471, AH:AH, 0)), "Non trouvé")</f>
        <v>2.0794584632948961E-3</v>
      </c>
      <c r="J471">
        <f>IFERROR(INDEX(Sheet1!N:N, MATCH(C471, Sheet1!E:E, 0)), "Non trouvé")</f>
        <v>0.11109137313241201</v>
      </c>
      <c r="K471">
        <f>IFERROR(INDEX(Sheet1!O:O, MATCH(C471, Sheet1!E:E, 0)), "Non trouvé")</f>
        <v>0.25029011753208769</v>
      </c>
      <c r="L471">
        <f t="shared" si="19"/>
        <v>2.0794584632948961E-3</v>
      </c>
      <c r="M471">
        <f t="shared" si="20"/>
        <v>0.10901191466911711</v>
      </c>
      <c r="N471" s="59">
        <f>IFERROR(INDEX(Sheet7!L:L, MATCH(B471,Sheet7!B:B, 0)), "Non trouvé")</f>
        <v>1</v>
      </c>
      <c r="O471">
        <v>0</v>
      </c>
      <c r="P471">
        <v>2.0794584632948961E-3</v>
      </c>
      <c r="Q471">
        <v>0.11109137313241201</v>
      </c>
      <c r="R471">
        <v>0.25029011753208769</v>
      </c>
    </row>
    <row r="472" spans="1:18" x14ac:dyDescent="0.35">
      <c r="A472" t="s">
        <v>14</v>
      </c>
      <c r="B472" t="s">
        <v>84</v>
      </c>
      <c r="C472" t="str">
        <f t="shared" si="21"/>
        <v>Mali|HCD Index - Harmonized test scores</v>
      </c>
      <c r="E472" s="59" t="str">
        <f>IFERROR(INDEX(Sheet7!D:D, MATCH(B472,Sheet7!B:B, 0)), "Non trouvé")</f>
        <v>score out of 625</v>
      </c>
      <c r="F472" t="str">
        <f>IFERROR(INDEX(Sheet7!D:D, MATCH(C472,Sheet7!C:C, 0)), "Non trouvé")</f>
        <v>score out of 625</v>
      </c>
      <c r="G472">
        <v>0.01</v>
      </c>
      <c r="I472">
        <f>IFERROR(INDEX(AO:AO, MATCH(C472, AH:AH, 0)), "Non trouvé")</f>
        <v>1.20529388132077E-2</v>
      </c>
      <c r="J472">
        <f>IFERROR(INDEX(Sheet1!N:N, MATCH(C472, Sheet1!E:E, 0)), "Non trouvé")</f>
        <v>8.2590534857913678E-2</v>
      </c>
      <c r="K472">
        <f>IFERROR(INDEX(Sheet1!O:O, MATCH(C472, Sheet1!E:E, 0)), "Non trouvé")</f>
        <v>0.34899429350990868</v>
      </c>
      <c r="L472">
        <f t="shared" si="19"/>
        <v>2.0529388132076998E-3</v>
      </c>
      <c r="M472">
        <f t="shared" si="20"/>
        <v>7.0537596044705983E-2</v>
      </c>
      <c r="N472" s="59">
        <f>IFERROR(INDEX(Sheet7!L:L, MATCH(B472,Sheet7!B:B, 0)), "Non trouvé")</f>
        <v>1</v>
      </c>
      <c r="O472">
        <v>0.01</v>
      </c>
      <c r="P472">
        <v>1.20529388132077E-2</v>
      </c>
      <c r="Q472">
        <v>8.2590534857913678E-2</v>
      </c>
      <c r="R472">
        <v>0.34899429350990868</v>
      </c>
    </row>
    <row r="473" spans="1:18" x14ac:dyDescent="0.35">
      <c r="A473" t="s">
        <v>14</v>
      </c>
      <c r="B473" t="s">
        <v>86</v>
      </c>
      <c r="C473" t="str">
        <f t="shared" si="21"/>
        <v>Mali|HCD Index - Youth NEET</v>
      </c>
      <c r="E473" s="59" t="str">
        <f>IFERROR(INDEX(Sheet7!D:D, MATCH(B473,Sheet7!B:B, 0)), "Non trouvé")</f>
        <v>% of youth not employed, in education or in training</v>
      </c>
      <c r="F473" t="str">
        <f>IFERROR(INDEX(Sheet7!D:D, MATCH(C473,Sheet7!C:C, 0)), "Non trouvé")</f>
        <v>% of youth not employed, in education or in training</v>
      </c>
      <c r="G473">
        <v>0.25</v>
      </c>
      <c r="I473">
        <f>IFERROR(INDEX(AO:AO, MATCH(C473, AH:AH, 0)), "Non trouvé")</f>
        <v>0.25436134133147897</v>
      </c>
      <c r="J473">
        <f>IFERROR(INDEX(Sheet1!N:N, MATCH(C473, Sheet1!E:E, 0)), "Non trouvé")</f>
        <v>0.32718230161016998</v>
      </c>
      <c r="K473">
        <f>IFERROR(INDEX(Sheet1!O:O, MATCH(C473, Sheet1!E:E, 0)), "Non trouvé")</f>
        <v>0.61502030978416034</v>
      </c>
      <c r="L473">
        <f t="shared" si="19"/>
        <v>4.361341331478974E-3</v>
      </c>
      <c r="M473">
        <f t="shared" si="20"/>
        <v>7.2820960278691005E-2</v>
      </c>
      <c r="N473" s="59">
        <f>IFERROR(INDEX(Sheet7!L:L, MATCH(B473,Sheet7!B:B, 0)), "Non trouvé")</f>
        <v>-1</v>
      </c>
      <c r="O473">
        <v>0.25</v>
      </c>
      <c r="P473">
        <v>0.25436134133147897</v>
      </c>
      <c r="Q473">
        <v>0.32718230161016998</v>
      </c>
      <c r="R473">
        <v>0.61502030978416034</v>
      </c>
    </row>
    <row r="474" spans="1:18" x14ac:dyDescent="0.35">
      <c r="A474" t="s">
        <v>14</v>
      </c>
      <c r="B474" t="s">
        <v>88</v>
      </c>
      <c r="C474" t="str">
        <f t="shared" si="21"/>
        <v>Mali|HCD Index - Youth literacy rate</v>
      </c>
      <c r="E474" s="59" t="str">
        <f>IFERROR(INDEX(Sheet7!D:D, MATCH(B474,Sheet7!B:B, 0)), "Non trouvé")</f>
        <v>% in 15-24 years old population</v>
      </c>
      <c r="F474" t="str">
        <f>IFERROR(INDEX(Sheet7!D:D, MATCH(C474,Sheet7!C:C, 0)), "Non trouvé")</f>
        <v>% in 15-24 years old population</v>
      </c>
      <c r="G474">
        <v>0.03</v>
      </c>
      <c r="I474">
        <f>IFERROR(INDEX(AO:AO, MATCH(C474, AH:AH, 0)), "Non trouvé")</f>
        <v>3.1704222414917507E-2</v>
      </c>
      <c r="J474">
        <f>IFERROR(INDEX(Sheet1!N:N, MATCH(C474, Sheet1!E:E, 0)), "Non trouvé")</f>
        <v>0.11167998729658631</v>
      </c>
      <c r="K474">
        <f>IFERROR(INDEX(Sheet1!O:O, MATCH(C474, Sheet1!E:E, 0)), "Non trouvé")</f>
        <v>0.30811795204801729</v>
      </c>
      <c r="L474">
        <f t="shared" si="19"/>
        <v>1.7042224149175084E-3</v>
      </c>
      <c r="M474">
        <f t="shared" si="20"/>
        <v>7.9975764881668798E-2</v>
      </c>
      <c r="N474" s="59">
        <f>IFERROR(INDEX(Sheet7!L:L, MATCH(B474,Sheet7!B:B, 0)), "Non trouvé")</f>
        <v>1</v>
      </c>
      <c r="O474">
        <v>0.03</v>
      </c>
      <c r="P474">
        <v>3.1704222414917507E-2</v>
      </c>
      <c r="Q474">
        <v>0.11167998729658631</v>
      </c>
      <c r="R474">
        <v>0.30811795204801729</v>
      </c>
    </row>
    <row r="475" spans="1:18" x14ac:dyDescent="0.35">
      <c r="A475" t="s">
        <v>14</v>
      </c>
      <c r="B475" t="s">
        <v>90</v>
      </c>
      <c r="C475" t="str">
        <f t="shared" si="21"/>
        <v>Mali|HCD Index - Number of citations</v>
      </c>
      <c r="E475" s="59" t="str">
        <f>IFERROR(INDEX(Sheet7!D:D, MATCH(B475,Sheet7!B:B, 0)), "Non trouvé")</f>
        <v># citations in thousands</v>
      </c>
      <c r="F475" t="str">
        <f>IFERROR(INDEX(Sheet7!D:D, MATCH(C475,Sheet7!C:C, 0)), "Non trouvé")</f>
        <v># citations in thousands</v>
      </c>
      <c r="G475">
        <v>0</v>
      </c>
      <c r="I475">
        <f>IFERROR(INDEX(AO:AO, MATCH(C475, AH:AH, 0)), "Non trouvé")</f>
        <v>2.8643952581954221E-3</v>
      </c>
      <c r="J475">
        <f>IFERROR(INDEX(Sheet1!N:N, MATCH(C475, Sheet1!E:E, 0)), "Non trouvé")</f>
        <v>2.7490478604684159E-2</v>
      </c>
      <c r="K475">
        <f>IFERROR(INDEX(Sheet1!O:O, MATCH(C475, Sheet1!E:E, 0)), "Non trouvé")</f>
        <v>5.021097121494382E-2</v>
      </c>
      <c r="L475">
        <f t="shared" si="19"/>
        <v>2.8643952581954221E-3</v>
      </c>
      <c r="M475">
        <f t="shared" si="20"/>
        <v>2.4626083346488737E-2</v>
      </c>
      <c r="N475" s="59">
        <f>IFERROR(INDEX(Sheet7!L:L, MATCH(B475,Sheet7!B:B, 0)), "Non trouvé")</f>
        <v>1</v>
      </c>
      <c r="O475">
        <v>0</v>
      </c>
      <c r="P475">
        <v>2.8643952581954221E-3</v>
      </c>
      <c r="Q475">
        <v>2.7490478604684159E-2</v>
      </c>
      <c r="R475">
        <v>5.021097121494382E-2</v>
      </c>
    </row>
    <row r="476" spans="1:18" x14ac:dyDescent="0.35">
      <c r="A476" t="s">
        <v>14</v>
      </c>
      <c r="B476" t="s">
        <v>62</v>
      </c>
      <c r="C476" t="str">
        <f t="shared" si="21"/>
        <v>Mali|HCD Index - Entrepreneurship, financial inclusion and digital economy</v>
      </c>
      <c r="E476" s="59" t="str">
        <f>IFERROR(INDEX(Sheet7!D:D, MATCH(B476,Sheet7!B:B, 0)), "Non trouvé")</f>
        <v>Scale 0-1</v>
      </c>
      <c r="F476" t="str">
        <f>IFERROR(INDEX(Sheet7!D:D, MATCH(C476,Sheet7!C:C, 0)), "Non trouvé")</f>
        <v>Scale 0-1</v>
      </c>
      <c r="G476">
        <v>0.18</v>
      </c>
      <c r="I476">
        <f>IFERROR(INDEX(AO:AO, MATCH(C476, AH:AH, 0)), "Non trouvé")</f>
        <v>0.2359969997069318</v>
      </c>
      <c r="J476">
        <f>IFERROR(INDEX(Sheet1!N:N, MATCH(C476, Sheet1!E:E, 0)), "Non trouvé")</f>
        <v>0.1178100207950538</v>
      </c>
      <c r="K476">
        <f>IFERROR(INDEX(Sheet1!O:O, MATCH(C476, Sheet1!E:E, 0)), "Non trouvé")</f>
        <v>0.25506167121040568</v>
      </c>
      <c r="L476">
        <f t="shared" si="19"/>
        <v>5.599699970693181E-2</v>
      </c>
      <c r="M476">
        <f t="shared" si="20"/>
        <v>-0.118186978911878</v>
      </c>
      <c r="N476" s="59">
        <f>IFERROR(INDEX(Sheet7!L:L, MATCH(B476,Sheet7!B:B, 0)), "Non trouvé")</f>
        <v>1</v>
      </c>
      <c r="O476">
        <v>0.18</v>
      </c>
      <c r="P476">
        <v>0.2359969997069318</v>
      </c>
      <c r="Q476">
        <v>0.1178100207950538</v>
      </c>
      <c r="R476">
        <v>0.25506167121040568</v>
      </c>
    </row>
    <row r="477" spans="1:18" x14ac:dyDescent="0.35">
      <c r="A477" t="s">
        <v>14</v>
      </c>
      <c r="B477" t="s">
        <v>92</v>
      </c>
      <c r="C477" t="str">
        <f t="shared" si="21"/>
        <v>Mali|HCD Index - Penetration rate fin services</v>
      </c>
      <c r="E477" s="59" t="str">
        <f>IFERROR(INDEX(Sheet7!D:D, MATCH(B477,Sheet7!B:B, 0)), "Non trouvé")</f>
        <v>Number of financial services outlets/ 10,000 adults</v>
      </c>
      <c r="F477" t="str">
        <f>IFERROR(INDEX(Sheet7!D:D, MATCH(C477,Sheet7!C:C, 0)), "Non trouvé")</f>
        <v>Number of financial services outlets/ 10,000 adults</v>
      </c>
      <c r="G477">
        <v>0.54</v>
      </c>
      <c r="I477">
        <f>IFERROR(INDEX(AO:AO, MATCH(C477, AH:AH, 0)), "Non trouvé")</f>
        <v>0.77767762518709138</v>
      </c>
      <c r="J477">
        <f>IFERROR(INDEX(Sheet1!N:N, MATCH(C477, Sheet1!E:E, 0)), "Non trouvé")</f>
        <v>0.29732030041060792</v>
      </c>
      <c r="K477">
        <f>IFERROR(INDEX(Sheet1!O:O, MATCH(C477, Sheet1!E:E, 0)), "Non trouvé")</f>
        <v>0.6772932963103685</v>
      </c>
      <c r="L477">
        <f t="shared" si="19"/>
        <v>0.23767762518709135</v>
      </c>
      <c r="M477">
        <f t="shared" si="20"/>
        <v>-0.48035732477648346</v>
      </c>
      <c r="N477" s="59">
        <f>IFERROR(INDEX(Sheet7!L:L, MATCH(B477,Sheet7!B:B, 0)), "Non trouvé")</f>
        <v>1</v>
      </c>
      <c r="O477">
        <v>0.54</v>
      </c>
      <c r="P477">
        <v>0.77767762518709138</v>
      </c>
      <c r="Q477">
        <v>0.29732030041060792</v>
      </c>
      <c r="R477">
        <v>0.6772932963103685</v>
      </c>
    </row>
    <row r="478" spans="1:18" x14ac:dyDescent="0.35">
      <c r="A478" t="s">
        <v>14</v>
      </c>
      <c r="B478" t="s">
        <v>94</v>
      </c>
      <c r="C478" t="str">
        <f t="shared" si="21"/>
        <v>Mali|HCD Index - Individuals using Internet</v>
      </c>
      <c r="E478" s="59" t="str">
        <f>IFERROR(INDEX(Sheet7!D:D, MATCH(B478,Sheet7!B:B, 0)), "Non trouvé")</f>
        <v>% of the population</v>
      </c>
      <c r="F478" t="str">
        <f>IFERROR(INDEX(Sheet7!D:D, MATCH(C478,Sheet7!C:C, 0)), "Non trouvé")</f>
        <v>% of the population</v>
      </c>
      <c r="G478">
        <v>0.1</v>
      </c>
      <c r="I478">
        <f>IFERROR(INDEX(AO:AO, MATCH(C478, AH:AH, 0)), "Non trouvé")</f>
        <v>0.15515164414138249</v>
      </c>
      <c r="J478">
        <f>IFERROR(INDEX(Sheet1!N:N, MATCH(C478, Sheet1!E:E, 0)), "Non trouvé")</f>
        <v>7.3255177637037872E-2</v>
      </c>
      <c r="K478">
        <f>IFERROR(INDEX(Sheet1!O:O, MATCH(C478, Sheet1!E:E, 0)), "Non trouvé")</f>
        <v>0.2253757465204117</v>
      </c>
      <c r="L478">
        <f t="shared" si="19"/>
        <v>5.5151644141382489E-2</v>
      </c>
      <c r="M478">
        <f t="shared" si="20"/>
        <v>-8.1896466504344623E-2</v>
      </c>
      <c r="N478" s="59">
        <f>IFERROR(INDEX(Sheet7!L:L, MATCH(B478,Sheet7!B:B, 0)), "Non trouvé")</f>
        <v>1</v>
      </c>
      <c r="O478">
        <v>0.1</v>
      </c>
      <c r="P478">
        <v>0.15515164414138249</v>
      </c>
      <c r="Q478">
        <v>7.3255177637037872E-2</v>
      </c>
      <c r="R478">
        <v>0.2253757465204117</v>
      </c>
    </row>
    <row r="479" spans="1:18" x14ac:dyDescent="0.35">
      <c r="A479" t="s">
        <v>14</v>
      </c>
      <c r="B479" t="s">
        <v>96</v>
      </c>
      <c r="C479" t="str">
        <f t="shared" si="21"/>
        <v>Mali|HCD Index - New business density</v>
      </c>
      <c r="E479" s="59" t="str">
        <f>IFERROR(INDEX(Sheet7!D:D, MATCH(B479,Sheet7!B:B, 0)), "Non trouvé")</f>
        <v>New registrations per 1,000 people ages 15-64</v>
      </c>
      <c r="F479" t="str">
        <f>IFERROR(INDEX(Sheet7!D:D, MATCH(C479,Sheet7!C:C, 0)), "Non trouvé")</f>
        <v>New registrations per 1,000 people ages 15-64</v>
      </c>
      <c r="G479">
        <v>0.01</v>
      </c>
      <c r="I479">
        <f>IFERROR(INDEX(AO:AO, MATCH(C479, AH:AH, 0)), "Non trouvé")</f>
        <v>6.0655098896259026E-3</v>
      </c>
      <c r="J479">
        <f>IFERROR(INDEX(Sheet1!N:N, MATCH(C479, Sheet1!E:E, 0)), "Non trouvé")</f>
        <v>8.9587535136218168E-3</v>
      </c>
      <c r="K479">
        <f>IFERROR(INDEX(Sheet1!O:O, MATCH(C479, Sheet1!E:E, 0)), "Non trouvé")</f>
        <v>1.988929685751099E-2</v>
      </c>
      <c r="L479">
        <f t="shared" si="19"/>
        <v>-3.9344901103740976E-3</v>
      </c>
      <c r="M479">
        <f t="shared" si="20"/>
        <v>2.8932436239959142E-3</v>
      </c>
      <c r="N479" s="59">
        <f>IFERROR(INDEX(Sheet7!L:L, MATCH(B479,Sheet7!B:B, 0)), "Non trouvé")</f>
        <v>1</v>
      </c>
      <c r="O479">
        <v>0.01</v>
      </c>
      <c r="P479">
        <v>6.0655098896259026E-3</v>
      </c>
      <c r="Q479">
        <v>8.9587535136218168E-3</v>
      </c>
      <c r="R479">
        <v>1.988929685751099E-2</v>
      </c>
    </row>
    <row r="480" spans="1:18" x14ac:dyDescent="0.35">
      <c r="A480" t="s">
        <v>15</v>
      </c>
      <c r="B480" t="s">
        <v>58</v>
      </c>
      <c r="C480" t="str">
        <f t="shared" si="21"/>
        <v>Niger|HCD Index - Integrated index</v>
      </c>
      <c r="E480" s="59" t="str">
        <f>IFERROR(INDEX(Sheet7!D:D, MATCH(B480,Sheet7!B:B, 0)), "Non trouvé")</f>
        <v>Scale 0-1</v>
      </c>
      <c r="F480" t="str">
        <f>IFERROR(INDEX(Sheet7!D:D, MATCH(C480,Sheet7!C:C, 0)), "Non trouvé")</f>
        <v>Scale 0-1</v>
      </c>
      <c r="G480">
        <v>0.1</v>
      </c>
      <c r="I480">
        <f>IFERROR(INDEX(AO:AO, MATCH(C480, AH:AH, 0)), "Non trouvé")</f>
        <v>0.15703661184206039</v>
      </c>
      <c r="J480">
        <f>IFERROR(INDEX(Sheet1!N:N, MATCH(C480, Sheet1!E:E, 0)), "Non trouvé")</f>
        <v>0.14720216728071439</v>
      </c>
      <c r="K480">
        <f>IFERROR(INDEX(Sheet1!O:O, MATCH(C480, Sheet1!E:E, 0)), "Non trouvé")</f>
        <v>0.2995297184109707</v>
      </c>
      <c r="L480">
        <f t="shared" si="19"/>
        <v>5.7036611842060381E-2</v>
      </c>
      <c r="M480">
        <f t="shared" si="20"/>
        <v>-9.8344445613459952E-3</v>
      </c>
      <c r="N480" s="59">
        <f>IFERROR(INDEX(Sheet7!L:L, MATCH(B480,Sheet7!B:B, 0)), "Non trouvé")</f>
        <v>1</v>
      </c>
      <c r="O480">
        <v>0.1</v>
      </c>
      <c r="P480">
        <v>0.15703661184206039</v>
      </c>
      <c r="Q480">
        <v>0.14720216728071439</v>
      </c>
      <c r="R480">
        <v>0.2995297184109707</v>
      </c>
    </row>
    <row r="481" spans="1:18" x14ac:dyDescent="0.35">
      <c r="A481" t="s">
        <v>16</v>
      </c>
      <c r="B481" t="s">
        <v>58</v>
      </c>
      <c r="C481" t="str">
        <f t="shared" si="21"/>
        <v>Nigeria|HCD Index - Integrated index</v>
      </c>
      <c r="E481" s="59" t="str">
        <f>IFERROR(INDEX(Sheet7!D:D, MATCH(B481,Sheet7!B:B, 0)), "Non trouvé")</f>
        <v>Scale 0-1</v>
      </c>
      <c r="F481" t="str">
        <f>IFERROR(INDEX(Sheet7!D:D, MATCH(C481,Sheet7!C:C, 0)), "Non trouvé")</f>
        <v>Scale 0-1</v>
      </c>
      <c r="G481">
        <v>0.13</v>
      </c>
      <c r="I481">
        <f>IFERROR(INDEX(AO:AO, MATCH(C481, AH:AH, 0)), "Non trouvé")</f>
        <v>0.2200056572503834</v>
      </c>
      <c r="J481">
        <f>IFERROR(INDEX(Sheet1!N:N, MATCH(C481, Sheet1!E:E, 0)), "Non trouvé")</f>
        <v>0.27195106869654428</v>
      </c>
      <c r="K481">
        <f>IFERROR(INDEX(Sheet1!O:O, MATCH(C481, Sheet1!E:E, 0)), "Non trouvé")</f>
        <v>0.48406392160115691</v>
      </c>
      <c r="L481">
        <f t="shared" si="19"/>
        <v>9.0005657250383397E-2</v>
      </c>
      <c r="M481">
        <f t="shared" si="20"/>
        <v>5.1945411446160883E-2</v>
      </c>
      <c r="N481" s="59">
        <f>IFERROR(INDEX(Sheet7!L:L, MATCH(B481,Sheet7!B:B, 0)), "Non trouvé")</f>
        <v>1</v>
      </c>
      <c r="O481">
        <v>0.13</v>
      </c>
      <c r="P481">
        <v>0.2200056572503834</v>
      </c>
      <c r="Q481">
        <v>0.27195106869654428</v>
      </c>
      <c r="R481">
        <v>0.48406392160115691</v>
      </c>
    </row>
    <row r="482" spans="1:18" x14ac:dyDescent="0.35">
      <c r="A482" t="s">
        <v>17</v>
      </c>
      <c r="B482" t="s">
        <v>58</v>
      </c>
      <c r="C482" t="str">
        <f t="shared" si="21"/>
        <v>Senegal|HCD Index - Integrated index</v>
      </c>
      <c r="E482" s="59" t="str">
        <f>IFERROR(INDEX(Sheet7!D:D, MATCH(B482,Sheet7!B:B, 0)), "Non trouvé")</f>
        <v>Scale 0-1</v>
      </c>
      <c r="F482" t="str">
        <f>IFERROR(INDEX(Sheet7!D:D, MATCH(C482,Sheet7!C:C, 0)), "Non trouvé")</f>
        <v>Scale 0-1</v>
      </c>
      <c r="G482">
        <v>0.3</v>
      </c>
      <c r="I482">
        <f>IFERROR(INDEX(AO:AO, MATCH(C482, AH:AH, 0)), "Non trouvé")</f>
        <v>0.33331039580387212</v>
      </c>
      <c r="J482">
        <f>IFERROR(INDEX(Sheet1!N:N, MATCH(C482, Sheet1!E:E, 0)), "Non trouvé")</f>
        <v>0.31743958917228698</v>
      </c>
      <c r="K482">
        <f>IFERROR(INDEX(Sheet1!O:O, MATCH(C482, Sheet1!E:E, 0)), "Non trouvé")</f>
        <v>0.48990305705528198</v>
      </c>
      <c r="L482">
        <f t="shared" si="19"/>
        <v>3.3310395803872128E-2</v>
      </c>
      <c r="M482">
        <f t="shared" si="20"/>
        <v>-1.5870806631585133E-2</v>
      </c>
      <c r="N482" s="59">
        <f>IFERROR(INDEX(Sheet7!L:L, MATCH(B482,Sheet7!B:B, 0)), "Non trouvé")</f>
        <v>1</v>
      </c>
      <c r="O482">
        <v>0.3</v>
      </c>
      <c r="P482">
        <v>0.33331039580387212</v>
      </c>
      <c r="Q482">
        <v>0.31743958917228698</v>
      </c>
      <c r="R482">
        <v>0.48990305705528198</v>
      </c>
    </row>
    <row r="483" spans="1:18" x14ac:dyDescent="0.35">
      <c r="A483" t="s">
        <v>18</v>
      </c>
      <c r="B483" t="s">
        <v>58</v>
      </c>
      <c r="C483" t="str">
        <f t="shared" si="21"/>
        <v>Sierra Leone|HCD Index - Integrated index</v>
      </c>
      <c r="E483" s="59" t="str">
        <f>IFERROR(INDEX(Sheet7!D:D, MATCH(B483,Sheet7!B:B, 0)), "Non trouvé")</f>
        <v>Scale 0-1</v>
      </c>
      <c r="F483" t="str">
        <f>IFERROR(INDEX(Sheet7!D:D, MATCH(C483,Sheet7!C:C, 0)), "Non trouvé")</f>
        <v>Scale 0-1</v>
      </c>
      <c r="G483">
        <v>0.21</v>
      </c>
      <c r="I483">
        <f>IFERROR(INDEX(AO:AO, MATCH(C483, AH:AH, 0)), "Non trouvé")</f>
        <v>0.18457978624643179</v>
      </c>
      <c r="J483">
        <f>IFERROR(INDEX(Sheet1!N:N, MATCH(C483, Sheet1!E:E, 0)), "Non trouvé")</f>
        <v>0.2387804932855305</v>
      </c>
      <c r="K483">
        <f>IFERROR(INDEX(Sheet1!O:O, MATCH(C483, Sheet1!E:E, 0)), "Non trouvé")</f>
        <v>0.42214780023867882</v>
      </c>
      <c r="L483">
        <f t="shared" si="19"/>
        <v>-2.5420213753568205E-2</v>
      </c>
      <c r="M483">
        <f t="shared" si="20"/>
        <v>5.4200707039098711E-2</v>
      </c>
      <c r="N483" s="59">
        <f>IFERROR(INDEX(Sheet7!L:L, MATCH(B483,Sheet7!B:B, 0)), "Non trouvé")</f>
        <v>1</v>
      </c>
      <c r="O483">
        <v>0.21</v>
      </c>
      <c r="P483">
        <v>0.18457978624643179</v>
      </c>
      <c r="Q483">
        <v>0.2387804932855305</v>
      </c>
      <c r="R483">
        <v>0.42214780023867882</v>
      </c>
    </row>
    <row r="484" spans="1:18" x14ac:dyDescent="0.35">
      <c r="A484" t="s">
        <v>20</v>
      </c>
      <c r="B484" t="s">
        <v>58</v>
      </c>
      <c r="C484" t="str">
        <f t="shared" si="21"/>
        <v>Togo|HCD Index - Integrated index</v>
      </c>
      <c r="E484" s="59" t="str">
        <f>IFERROR(INDEX(Sheet7!D:D, MATCH(B484,Sheet7!B:B, 0)), "Non trouvé")</f>
        <v>Scale 0-1</v>
      </c>
      <c r="F484" t="str">
        <f>IFERROR(INDEX(Sheet7!D:D, MATCH(C484,Sheet7!C:C, 0)), "Non trouvé")</f>
        <v>Scale 0-1</v>
      </c>
      <c r="G484">
        <v>0.28000000000000003</v>
      </c>
      <c r="I484">
        <f>IFERROR(INDEX(AO:AO, MATCH(C484, AH:AH, 0)), "Non trouvé")</f>
        <v>0.30672110654974349</v>
      </c>
      <c r="J484">
        <f>IFERROR(INDEX(Sheet1!N:N, MATCH(C484, Sheet1!E:E, 0)), "Non trouvé")</f>
        <v>0.30939303650220312</v>
      </c>
      <c r="K484">
        <f>IFERROR(INDEX(Sheet1!O:O, MATCH(C484, Sheet1!E:E, 0)), "Non trouvé")</f>
        <v>0.43392646070247121</v>
      </c>
      <c r="L484">
        <f t="shared" si="19"/>
        <v>2.6721106549743467E-2</v>
      </c>
      <c r="M484">
        <f t="shared" si="20"/>
        <v>2.6719299524596285E-3</v>
      </c>
      <c r="N484" s="59">
        <f>IFERROR(INDEX(Sheet7!L:L, MATCH(B484,Sheet7!B:B, 0)), "Non trouvé")</f>
        <v>1</v>
      </c>
      <c r="O484">
        <v>0.28000000000000003</v>
      </c>
      <c r="P484">
        <v>0.30672110654974349</v>
      </c>
      <c r="Q484">
        <v>0.30939303650220312</v>
      </c>
      <c r="R484">
        <v>0.43392646070247121</v>
      </c>
    </row>
    <row r="485" spans="1:18" x14ac:dyDescent="0.35">
      <c r="A485" t="s">
        <v>15</v>
      </c>
      <c r="B485" t="s">
        <v>60</v>
      </c>
      <c r="C485" t="str">
        <f t="shared" si="21"/>
        <v>Niger|HCD Index - Health and nutrition</v>
      </c>
      <c r="E485" s="59" t="str">
        <f>IFERROR(INDEX(Sheet7!D:D, MATCH(B485,Sheet7!B:B, 0)), "Non trouvé")</f>
        <v>Scale 0-1</v>
      </c>
      <c r="F485" t="str">
        <f>IFERROR(INDEX(Sheet7!D:D, MATCH(C485,Sheet7!C:C, 0)), "Non trouvé")</f>
        <v>Scale 0-1</v>
      </c>
      <c r="G485">
        <v>0.19</v>
      </c>
      <c r="I485">
        <f>IFERROR(INDEX(AO:AO, MATCH(C485, AH:AH, 0)), "Non trouvé")</f>
        <v>0.18782606267068799</v>
      </c>
      <c r="J485">
        <f>IFERROR(INDEX(Sheet1!N:N, MATCH(C485, Sheet1!E:E, 0)), "Non trouvé")</f>
        <v>0.27703788242820271</v>
      </c>
      <c r="K485">
        <f>IFERROR(INDEX(Sheet1!O:O, MATCH(C485, Sheet1!E:E, 0)), "Non trouvé")</f>
        <v>0.52722388539490694</v>
      </c>
      <c r="L485">
        <f t="shared" si="19"/>
        <v>-2.173937329312009E-3</v>
      </c>
      <c r="M485">
        <f t="shared" si="20"/>
        <v>8.9211819757514715E-2</v>
      </c>
      <c r="N485" s="59">
        <f>IFERROR(INDEX(Sheet7!L:L, MATCH(B485,Sheet7!B:B, 0)), "Non trouvé")</f>
        <v>1</v>
      </c>
      <c r="O485">
        <v>0.19</v>
      </c>
      <c r="P485">
        <v>0.18782606267068799</v>
      </c>
      <c r="Q485">
        <v>0.27703788242820271</v>
      </c>
      <c r="R485">
        <v>0.52722388539490694</v>
      </c>
    </row>
    <row r="486" spans="1:18" x14ac:dyDescent="0.35">
      <c r="A486" t="s">
        <v>16</v>
      </c>
      <c r="B486" t="s">
        <v>60</v>
      </c>
      <c r="C486" t="str">
        <f t="shared" si="21"/>
        <v>Nigeria|HCD Index - Health and nutrition</v>
      </c>
      <c r="E486" s="59" t="str">
        <f>IFERROR(INDEX(Sheet7!D:D, MATCH(B486,Sheet7!B:B, 0)), "Non trouvé")</f>
        <v>Scale 0-1</v>
      </c>
      <c r="F486" t="str">
        <f>IFERROR(INDEX(Sheet7!D:D, MATCH(C486,Sheet7!C:C, 0)), "Non trouvé")</f>
        <v>Scale 0-1</v>
      </c>
      <c r="G486">
        <v>0.14000000000000001</v>
      </c>
      <c r="I486">
        <f>IFERROR(INDEX(AO:AO, MATCH(C486, AH:AH, 0)), "Non trouvé")</f>
        <v>0.1548940767276904</v>
      </c>
      <c r="J486">
        <f>IFERROR(INDEX(Sheet1!N:N, MATCH(C486, Sheet1!E:E, 0)), "Non trouvé")</f>
        <v>0.26455576556730231</v>
      </c>
      <c r="K486">
        <f>IFERROR(INDEX(Sheet1!O:O, MATCH(C486, Sheet1!E:E, 0)), "Non trouvé")</f>
        <v>0.48648342623258639</v>
      </c>
      <c r="L486">
        <f t="shared" si="19"/>
        <v>1.4894076727690386E-2</v>
      </c>
      <c r="M486">
        <f t="shared" si="20"/>
        <v>0.10966168883961191</v>
      </c>
      <c r="N486" s="59">
        <f>IFERROR(INDEX(Sheet7!L:L, MATCH(B486,Sheet7!B:B, 0)), "Non trouvé")</f>
        <v>1</v>
      </c>
      <c r="O486">
        <v>0.14000000000000001</v>
      </c>
      <c r="P486">
        <v>0.1548940767276904</v>
      </c>
      <c r="Q486">
        <v>0.26455576556730231</v>
      </c>
      <c r="R486">
        <v>0.48648342623258639</v>
      </c>
    </row>
    <row r="487" spans="1:18" x14ac:dyDescent="0.35">
      <c r="A487" t="s">
        <v>17</v>
      </c>
      <c r="B487" t="s">
        <v>60</v>
      </c>
      <c r="C487" t="str">
        <f t="shared" si="21"/>
        <v>Senegal|HCD Index - Health and nutrition</v>
      </c>
      <c r="E487" s="59" t="str">
        <f>IFERROR(INDEX(Sheet7!D:D, MATCH(B487,Sheet7!B:B, 0)), "Non trouvé")</f>
        <v>Scale 0-1</v>
      </c>
      <c r="F487" t="str">
        <f>IFERROR(INDEX(Sheet7!D:D, MATCH(C487,Sheet7!C:C, 0)), "Non trouvé")</f>
        <v>Scale 0-1</v>
      </c>
      <c r="G487">
        <v>0.45</v>
      </c>
      <c r="I487">
        <f>IFERROR(INDEX(AO:AO, MATCH(C487, AH:AH, 0)), "Non trouvé")</f>
        <v>0.49551523860806351</v>
      </c>
      <c r="J487">
        <f>IFERROR(INDEX(Sheet1!N:N, MATCH(C487, Sheet1!E:E, 0)), "Non trouvé")</f>
        <v>0.5088020051336033</v>
      </c>
      <c r="K487">
        <f>IFERROR(INDEX(Sheet1!O:O, MATCH(C487, Sheet1!E:E, 0)), "Non trouvé")</f>
        <v>0.65378508795500823</v>
      </c>
      <c r="L487">
        <f t="shared" si="19"/>
        <v>4.5515238608063502E-2</v>
      </c>
      <c r="M487">
        <f t="shared" si="20"/>
        <v>1.3286766525539784E-2</v>
      </c>
      <c r="N487" s="59">
        <f>IFERROR(INDEX(Sheet7!L:L, MATCH(B487,Sheet7!B:B, 0)), "Non trouvé")</f>
        <v>1</v>
      </c>
      <c r="O487">
        <v>0.45</v>
      </c>
      <c r="P487">
        <v>0.49551523860806351</v>
      </c>
      <c r="Q487">
        <v>0.5088020051336033</v>
      </c>
      <c r="R487">
        <v>0.65378508795500823</v>
      </c>
    </row>
    <row r="488" spans="1:18" x14ac:dyDescent="0.35">
      <c r="A488" t="s">
        <v>18</v>
      </c>
      <c r="B488" t="s">
        <v>60</v>
      </c>
      <c r="C488" t="str">
        <f t="shared" si="21"/>
        <v>Sierra Leone|HCD Index - Health and nutrition</v>
      </c>
      <c r="E488" s="59" t="str">
        <f>IFERROR(INDEX(Sheet7!D:D, MATCH(B488,Sheet7!B:B, 0)), "Non trouvé")</f>
        <v>Scale 0-1</v>
      </c>
      <c r="F488" t="str">
        <f>IFERROR(INDEX(Sheet7!D:D, MATCH(C488,Sheet7!C:C, 0)), "Non trouvé")</f>
        <v>Scale 0-1</v>
      </c>
      <c r="G488">
        <v>0.26</v>
      </c>
      <c r="I488">
        <f>IFERROR(INDEX(AO:AO, MATCH(C488, AH:AH, 0)), "Non trouvé")</f>
        <v>0.3382034792028249</v>
      </c>
      <c r="J488">
        <f>IFERROR(INDEX(Sheet1!N:N, MATCH(C488, Sheet1!E:E, 0)), "Non trouvé")</f>
        <v>0.33672500950633788</v>
      </c>
      <c r="K488">
        <f>IFERROR(INDEX(Sheet1!O:O, MATCH(C488, Sheet1!E:E, 0)), "Non trouvé")</f>
        <v>0.56912979866334035</v>
      </c>
      <c r="L488">
        <f t="shared" si="19"/>
        <v>7.8203479202824888E-2</v>
      </c>
      <c r="M488">
        <f t="shared" si="20"/>
        <v>-1.478469696487017E-3</v>
      </c>
      <c r="N488" s="59">
        <f>IFERROR(INDEX(Sheet7!L:L, MATCH(B488,Sheet7!B:B, 0)), "Non trouvé")</f>
        <v>1</v>
      </c>
      <c r="O488">
        <v>0.26</v>
      </c>
      <c r="P488">
        <v>0.3382034792028249</v>
      </c>
      <c r="Q488">
        <v>0.33672500950633788</v>
      </c>
      <c r="R488">
        <v>0.56912979866334035</v>
      </c>
    </row>
    <row r="489" spans="1:18" x14ac:dyDescent="0.35">
      <c r="A489" t="s">
        <v>20</v>
      </c>
      <c r="B489" t="s">
        <v>60</v>
      </c>
      <c r="C489" t="str">
        <f t="shared" si="21"/>
        <v>Togo|HCD Index - Health and nutrition</v>
      </c>
      <c r="E489" s="59" t="str">
        <f>IFERROR(INDEX(Sheet7!D:D, MATCH(B489,Sheet7!B:B, 0)), "Non trouvé")</f>
        <v>Scale 0-1</v>
      </c>
      <c r="F489" t="str">
        <f>IFERROR(INDEX(Sheet7!D:D, MATCH(C489,Sheet7!C:C, 0)), "Non trouvé")</f>
        <v>Scale 0-1</v>
      </c>
      <c r="G489">
        <v>0.36</v>
      </c>
      <c r="I489">
        <f>IFERROR(INDEX(AO:AO, MATCH(C489, AH:AH, 0)), "Non trouvé")</f>
        <v>0.39878616465870359</v>
      </c>
      <c r="J489">
        <f>IFERROR(INDEX(Sheet1!N:N, MATCH(C489, Sheet1!E:E, 0)), "Non trouvé")</f>
        <v>0.42615798450679909</v>
      </c>
      <c r="K489">
        <f>IFERROR(INDEX(Sheet1!O:O, MATCH(C489, Sheet1!E:E, 0)), "Non trouvé")</f>
        <v>0.58591783164312772</v>
      </c>
      <c r="L489">
        <f t="shared" si="19"/>
        <v>3.8786164658703604E-2</v>
      </c>
      <c r="M489">
        <f t="shared" si="20"/>
        <v>2.7371819848095502E-2</v>
      </c>
      <c r="N489" s="59">
        <f>IFERROR(INDEX(Sheet7!L:L, MATCH(B489,Sheet7!B:B, 0)), "Non trouvé")</f>
        <v>1</v>
      </c>
      <c r="O489">
        <v>0.36</v>
      </c>
      <c r="P489">
        <v>0.39878616465870359</v>
      </c>
      <c r="Q489">
        <v>0.42615798450679909</v>
      </c>
      <c r="R489">
        <v>0.58591783164312772</v>
      </c>
    </row>
    <row r="490" spans="1:18" x14ac:dyDescent="0.35">
      <c r="A490" t="s">
        <v>15</v>
      </c>
      <c r="B490" t="s">
        <v>63</v>
      </c>
      <c r="C490" t="str">
        <f t="shared" si="21"/>
        <v>Niger|HCD Index - Fertility rate</v>
      </c>
      <c r="E490" s="59" t="str">
        <f>IFERROR(INDEX(Sheet7!D:D, MATCH(B490,Sheet7!B:B, 0)), "Non trouvé")</f>
        <v>births per woman</v>
      </c>
      <c r="F490" t="str">
        <f>IFERROR(INDEX(Sheet7!D:D, MATCH(C490,Sheet7!C:C, 0)), "Non trouvé")</f>
        <v>births per woman</v>
      </c>
      <c r="G490">
        <v>0.03</v>
      </c>
      <c r="I490">
        <f>IFERROR(INDEX(AO:AO, MATCH(C490, AH:AH, 0)), "Non trouvé")</f>
        <v>3.3823319046994198E-2</v>
      </c>
      <c r="J490">
        <f>IFERROR(INDEX(Sheet1!N:N, MATCH(C490, Sheet1!E:E, 0)), "Non trouvé")</f>
        <v>0.12858682102744179</v>
      </c>
      <c r="K490">
        <f>IFERROR(INDEX(Sheet1!O:O, MATCH(C490, Sheet1!E:E, 0)), "Non trouvé")</f>
        <v>0.3735783116451703</v>
      </c>
      <c r="L490">
        <f t="shared" si="19"/>
        <v>3.8233190469941988E-3</v>
      </c>
      <c r="M490">
        <f t="shared" si="20"/>
        <v>9.4763501980447584E-2</v>
      </c>
      <c r="N490" s="59">
        <f>IFERROR(INDEX(Sheet7!L:L, MATCH(B490,Sheet7!B:B, 0)), "Non trouvé")</f>
        <v>-1</v>
      </c>
      <c r="O490">
        <v>0.03</v>
      </c>
      <c r="P490">
        <v>3.3823319046994198E-2</v>
      </c>
      <c r="Q490">
        <v>0.12858682102744179</v>
      </c>
      <c r="R490">
        <v>0.3735783116451703</v>
      </c>
    </row>
    <row r="491" spans="1:18" x14ac:dyDescent="0.35">
      <c r="A491" t="s">
        <v>16</v>
      </c>
      <c r="B491" t="s">
        <v>63</v>
      </c>
      <c r="C491" t="str">
        <f t="shared" si="21"/>
        <v>Nigeria|HCD Index - Fertility rate</v>
      </c>
      <c r="E491" s="59" t="str">
        <f>IFERROR(INDEX(Sheet7!D:D, MATCH(B491,Sheet7!B:B, 0)), "Non trouvé")</f>
        <v>births per woman</v>
      </c>
      <c r="F491" t="str">
        <f>IFERROR(INDEX(Sheet7!D:D, MATCH(C491,Sheet7!C:C, 0)), "Non trouvé")</f>
        <v>births per woman</v>
      </c>
      <c r="G491">
        <v>0.31</v>
      </c>
      <c r="I491">
        <f>IFERROR(INDEX(AO:AO, MATCH(C491, AH:AH, 0)), "Non trouvé")</f>
        <v>0.3296372088336893</v>
      </c>
      <c r="J491">
        <f>IFERROR(INDEX(Sheet1!N:N, MATCH(C491, Sheet1!E:E, 0)), "Non trouvé")</f>
        <v>0.38875428574866849</v>
      </c>
      <c r="K491">
        <f>IFERROR(INDEX(Sheet1!O:O, MATCH(C491, Sheet1!E:E, 0)), "Non trouvé")</f>
        <v>0.57971537192220723</v>
      </c>
      <c r="L491">
        <f t="shared" si="19"/>
        <v>1.9637208833689301E-2</v>
      </c>
      <c r="M491">
        <f t="shared" si="20"/>
        <v>5.9117076914979194E-2</v>
      </c>
      <c r="N491" s="59">
        <f>IFERROR(INDEX(Sheet7!L:L, MATCH(B491,Sheet7!B:B, 0)), "Non trouvé")</f>
        <v>-1</v>
      </c>
      <c r="O491">
        <v>0.31</v>
      </c>
      <c r="P491">
        <v>0.3296372088336893</v>
      </c>
      <c r="Q491">
        <v>0.38875428574866849</v>
      </c>
      <c r="R491">
        <v>0.57971537192220723</v>
      </c>
    </row>
    <row r="492" spans="1:18" x14ac:dyDescent="0.35">
      <c r="A492" t="s">
        <v>17</v>
      </c>
      <c r="B492" t="s">
        <v>63</v>
      </c>
      <c r="C492" t="str">
        <f t="shared" si="21"/>
        <v>Senegal|HCD Index - Fertility rate</v>
      </c>
      <c r="E492" s="59" t="str">
        <f>IFERROR(INDEX(Sheet7!D:D, MATCH(B492,Sheet7!B:B, 0)), "Non trouvé")</f>
        <v>births per woman</v>
      </c>
      <c r="F492" t="str">
        <f>IFERROR(INDEX(Sheet7!D:D, MATCH(C492,Sheet7!C:C, 0)), "Non trouvé")</f>
        <v>births per woman</v>
      </c>
      <c r="G492">
        <v>0.46</v>
      </c>
      <c r="I492">
        <f>IFERROR(INDEX(AO:AO, MATCH(C492, AH:AH, 0)), "Non trouvé")</f>
        <v>0.48847599993835822</v>
      </c>
      <c r="J492">
        <f>IFERROR(INDEX(Sheet1!N:N, MATCH(C492, Sheet1!E:E, 0)), "Non trouvé")</f>
        <v>0.51681599118139665</v>
      </c>
      <c r="K492">
        <f>IFERROR(INDEX(Sheet1!O:O, MATCH(C492, Sheet1!E:E, 0)), "Non trouvé")</f>
        <v>0.68118180055598188</v>
      </c>
      <c r="L492">
        <f t="shared" si="19"/>
        <v>2.8475999938358199E-2</v>
      </c>
      <c r="M492">
        <f t="shared" si="20"/>
        <v>2.8339991243038432E-2</v>
      </c>
      <c r="N492" s="59">
        <f>IFERROR(INDEX(Sheet7!L:L, MATCH(B492,Sheet7!B:B, 0)), "Non trouvé")</f>
        <v>-1</v>
      </c>
      <c r="O492">
        <v>0.46</v>
      </c>
      <c r="P492">
        <v>0.48847599993835822</v>
      </c>
      <c r="Q492">
        <v>0.51681599118139665</v>
      </c>
      <c r="R492">
        <v>0.68118180055598188</v>
      </c>
    </row>
    <row r="493" spans="1:18" x14ac:dyDescent="0.35">
      <c r="A493" t="s">
        <v>18</v>
      </c>
      <c r="B493" t="s">
        <v>63</v>
      </c>
      <c r="C493" t="str">
        <f t="shared" si="21"/>
        <v>Sierra Leone|HCD Index - Fertility rate</v>
      </c>
      <c r="E493" s="59" t="str">
        <f>IFERROR(INDEX(Sheet7!D:D, MATCH(B493,Sheet7!B:B, 0)), "Non trouvé")</f>
        <v>births per woman</v>
      </c>
      <c r="F493" t="str">
        <f>IFERROR(INDEX(Sheet7!D:D, MATCH(C493,Sheet7!C:C, 0)), "Non trouvé")</f>
        <v>births per woman</v>
      </c>
      <c r="G493">
        <v>0.53</v>
      </c>
      <c r="I493">
        <f>IFERROR(INDEX(AO:AO, MATCH(C493, AH:AH, 0)), "Non trouvé")</f>
        <v>0.56490548883460467</v>
      </c>
      <c r="J493">
        <f>IFERROR(INDEX(Sheet1!N:N, MATCH(C493, Sheet1!E:E, 0)), "Non trouvé")</f>
        <v>0.57376974965016259</v>
      </c>
      <c r="K493">
        <f>IFERROR(INDEX(Sheet1!O:O, MATCH(C493, Sheet1!E:E, 0)), "Non trouvé")</f>
        <v>0.72630765960626587</v>
      </c>
      <c r="L493">
        <f t="shared" si="19"/>
        <v>3.4905488834604648E-2</v>
      </c>
      <c r="M493">
        <f t="shared" si="20"/>
        <v>8.8642608155579117E-3</v>
      </c>
      <c r="N493" s="59">
        <f>IFERROR(INDEX(Sheet7!L:L, MATCH(B493,Sheet7!B:B, 0)), "Non trouvé")</f>
        <v>-1</v>
      </c>
      <c r="O493">
        <v>0.53</v>
      </c>
      <c r="P493">
        <v>0.56490548883460467</v>
      </c>
      <c r="Q493">
        <v>0.57376974965016259</v>
      </c>
      <c r="R493">
        <v>0.72630765960626587</v>
      </c>
    </row>
    <row r="494" spans="1:18" x14ac:dyDescent="0.35">
      <c r="A494" t="s">
        <v>20</v>
      </c>
      <c r="B494" t="s">
        <v>63</v>
      </c>
      <c r="C494" t="str">
        <f t="shared" si="21"/>
        <v>Togo|HCD Index - Fertility rate</v>
      </c>
      <c r="E494" s="59" t="str">
        <f>IFERROR(INDEX(Sheet7!D:D, MATCH(B494,Sheet7!B:B, 0)), "Non trouvé")</f>
        <v>births per woman</v>
      </c>
      <c r="F494" t="str">
        <f>IFERROR(INDEX(Sheet7!D:D, MATCH(C494,Sheet7!C:C, 0)), "Non trouvé")</f>
        <v>births per woman</v>
      </c>
      <c r="G494">
        <v>0.51</v>
      </c>
      <c r="I494">
        <f>IFERROR(INDEX(AO:AO, MATCH(C494, AH:AH, 0)), "Non trouvé")</f>
        <v>0.51276899151907229</v>
      </c>
      <c r="J494">
        <f>IFERROR(INDEX(Sheet1!N:N, MATCH(C494, Sheet1!E:E, 0)), "Non trouvé")</f>
        <v>0.5695571935504018</v>
      </c>
      <c r="K494">
        <f>IFERROR(INDEX(Sheet1!O:O, MATCH(C494, Sheet1!E:E, 0)), "Non trouvé")</f>
        <v>0.7229699481380496</v>
      </c>
      <c r="L494">
        <f t="shared" si="19"/>
        <v>2.7689915190722836E-3</v>
      </c>
      <c r="M494">
        <f t="shared" si="20"/>
        <v>5.6788202031329504E-2</v>
      </c>
      <c r="N494" s="59">
        <f>IFERROR(INDEX(Sheet7!L:L, MATCH(B494,Sheet7!B:B, 0)), "Non trouvé")</f>
        <v>-1</v>
      </c>
      <c r="O494">
        <v>0.51</v>
      </c>
      <c r="P494">
        <v>0.51276899151907229</v>
      </c>
      <c r="Q494">
        <v>0.5695571935504018</v>
      </c>
      <c r="R494">
        <v>0.7229699481380496</v>
      </c>
    </row>
    <row r="495" spans="1:18" x14ac:dyDescent="0.35">
      <c r="A495" t="s">
        <v>15</v>
      </c>
      <c r="B495" t="s">
        <v>65</v>
      </c>
      <c r="C495" t="str">
        <f t="shared" si="21"/>
        <v>Niger|HCD Index - Maternal mortality rate</v>
      </c>
      <c r="E495" s="59" t="str">
        <f>IFERROR(INDEX(Sheet7!D:D, MATCH(B495,Sheet7!B:B, 0)), "Non trouvé")</f>
        <v># of deaths/100,000 live births</v>
      </c>
      <c r="F495" t="str">
        <f>IFERROR(INDEX(Sheet7!D:D, MATCH(C495,Sheet7!C:C, 0)), "Non trouvé")</f>
        <v># of deaths/100,000 live births</v>
      </c>
      <c r="G495">
        <v>0.56000000000000005</v>
      </c>
      <c r="I495">
        <f>IFERROR(INDEX(AO:AO, MATCH(C495, AH:AH, 0)), "Non trouvé")</f>
        <v>0.61828725537001572</v>
      </c>
      <c r="J495">
        <f>IFERROR(INDEX(Sheet1!N:N, MATCH(C495, Sheet1!E:E, 0)), "Non trouvé")</f>
        <v>0.65003497609398109</v>
      </c>
      <c r="K495">
        <f>IFERROR(INDEX(Sheet1!O:O, MATCH(C495, Sheet1!E:E, 0)), "Non trouvé")</f>
        <v>0.84560818565582374</v>
      </c>
      <c r="L495">
        <f t="shared" ref="L495:L558" si="22">I495-G495</f>
        <v>5.8287255370015667E-2</v>
      </c>
      <c r="M495">
        <f t="shared" ref="M495:M558" si="23">J495-I495</f>
        <v>3.1747720723965367E-2</v>
      </c>
      <c r="N495" s="59">
        <f>IFERROR(INDEX(Sheet7!L:L, MATCH(B495,Sheet7!B:B, 0)), "Non trouvé")</f>
        <v>-1</v>
      </c>
      <c r="O495">
        <v>0.56000000000000005</v>
      </c>
      <c r="P495">
        <v>0.61828725537001572</v>
      </c>
      <c r="Q495">
        <v>0.65003497609398109</v>
      </c>
      <c r="R495">
        <v>0.84560818565582374</v>
      </c>
    </row>
    <row r="496" spans="1:18" x14ac:dyDescent="0.35">
      <c r="A496" t="s">
        <v>16</v>
      </c>
      <c r="B496" t="s">
        <v>65</v>
      </c>
      <c r="C496" t="str">
        <f t="shared" si="21"/>
        <v>Nigeria|HCD Index - Maternal mortality rate</v>
      </c>
      <c r="E496" s="59" t="str">
        <f>IFERROR(INDEX(Sheet7!D:D, MATCH(B496,Sheet7!B:B, 0)), "Non trouvé")</f>
        <v># of deaths/100,000 live births</v>
      </c>
      <c r="F496" t="str">
        <f>IFERROR(INDEX(Sheet7!D:D, MATCH(C496,Sheet7!C:C, 0)), "Non trouvé")</f>
        <v># of deaths/100,000 live births</v>
      </c>
      <c r="G496">
        <v>0.18</v>
      </c>
      <c r="I496">
        <f>IFERROR(INDEX(AO:AO, MATCH(C496, AH:AH, 0)), "Non trouvé")</f>
        <v>6.6472709340222605E-2</v>
      </c>
      <c r="J496">
        <f>IFERROR(INDEX(Sheet1!N:N, MATCH(C496, Sheet1!E:E, 0)), "Non trouvé")</f>
        <v>0.35359749373197708</v>
      </c>
      <c r="K496">
        <f>IFERROR(INDEX(Sheet1!O:O, MATCH(C496, Sheet1!E:E, 0)), "Non trouvé")</f>
        <v>0.70593665516264437</v>
      </c>
      <c r="L496">
        <f t="shared" si="22"/>
        <v>-0.11352729065977739</v>
      </c>
      <c r="M496">
        <f t="shared" si="23"/>
        <v>0.28712478439175448</v>
      </c>
      <c r="N496" s="59">
        <f>IFERROR(INDEX(Sheet7!L:L, MATCH(B496,Sheet7!B:B, 0)), "Non trouvé")</f>
        <v>-1</v>
      </c>
      <c r="O496">
        <v>0.18</v>
      </c>
      <c r="P496">
        <v>6.6472709340222605E-2</v>
      </c>
      <c r="Q496">
        <v>0.35359749373197708</v>
      </c>
      <c r="R496">
        <v>0.70593665516264437</v>
      </c>
    </row>
    <row r="497" spans="1:18" x14ac:dyDescent="0.35">
      <c r="A497" t="s">
        <v>17</v>
      </c>
      <c r="B497" t="s">
        <v>65</v>
      </c>
      <c r="C497" t="str">
        <f t="shared" si="21"/>
        <v>Senegal|HCD Index - Maternal mortality rate</v>
      </c>
      <c r="E497" s="59" t="str">
        <f>IFERROR(INDEX(Sheet7!D:D, MATCH(B497,Sheet7!B:B, 0)), "Non trouvé")</f>
        <v># of deaths/100,000 live births</v>
      </c>
      <c r="F497" t="str">
        <f>IFERROR(INDEX(Sheet7!D:D, MATCH(C497,Sheet7!C:C, 0)), "Non trouvé")</f>
        <v># of deaths/100,000 live births</v>
      </c>
      <c r="G497">
        <v>0.73</v>
      </c>
      <c r="I497">
        <f>IFERROR(INDEX(AO:AO, MATCH(C497, AH:AH, 0)), "Non trouvé")</f>
        <v>0.78219256607193444</v>
      </c>
      <c r="J497">
        <f>IFERROR(INDEX(Sheet1!N:N, MATCH(C497, Sheet1!E:E, 0)), "Non trouvé")</f>
        <v>0.79098809270728709</v>
      </c>
      <c r="K497">
        <f>IFERROR(INDEX(Sheet1!O:O, MATCH(C497, Sheet1!E:E, 0)), "Non trouvé")</f>
        <v>0.91202062907660009</v>
      </c>
      <c r="L497">
        <f t="shared" si="22"/>
        <v>5.2192566071934454E-2</v>
      </c>
      <c r="M497">
        <f t="shared" si="23"/>
        <v>8.7955266353526573E-3</v>
      </c>
      <c r="N497" s="59">
        <f>IFERROR(INDEX(Sheet7!L:L, MATCH(B497,Sheet7!B:B, 0)), "Non trouvé")</f>
        <v>-1</v>
      </c>
      <c r="O497">
        <v>0.73</v>
      </c>
      <c r="P497">
        <v>0.78219256607193444</v>
      </c>
      <c r="Q497">
        <v>0.79098809270728709</v>
      </c>
      <c r="R497">
        <v>0.91202062907660009</v>
      </c>
    </row>
    <row r="498" spans="1:18" x14ac:dyDescent="0.35">
      <c r="A498" t="s">
        <v>18</v>
      </c>
      <c r="B498" t="s">
        <v>65</v>
      </c>
      <c r="C498" t="str">
        <f t="shared" si="21"/>
        <v>Sierra Leone|HCD Index - Maternal mortality rate</v>
      </c>
      <c r="E498" s="59" t="str">
        <f>IFERROR(INDEX(Sheet7!D:D, MATCH(B498,Sheet7!B:B, 0)), "Non trouvé")</f>
        <v># of deaths/100,000 live births</v>
      </c>
      <c r="F498" t="str">
        <f>IFERROR(INDEX(Sheet7!D:D, MATCH(C498,Sheet7!C:C, 0)), "Non trouvé")</f>
        <v># of deaths/100,000 live births</v>
      </c>
      <c r="G498">
        <v>0</v>
      </c>
      <c r="I498">
        <f>IFERROR(INDEX(AO:AO, MATCH(C498, AH:AH, 0)), "Non trouvé")</f>
        <v>0.61646608525110547</v>
      </c>
      <c r="J498">
        <f>IFERROR(INDEX(Sheet1!N:N, MATCH(C498, Sheet1!E:E, 0)), "Non trouvé")</f>
        <v>0.20610531500774479</v>
      </c>
      <c r="K498">
        <f>IFERROR(INDEX(Sheet1!O:O, MATCH(C498, Sheet1!E:E, 0)), "Non trouvé")</f>
        <v>0.63644322209863591</v>
      </c>
      <c r="L498">
        <f t="shared" si="22"/>
        <v>0.61646608525110547</v>
      </c>
      <c r="M498">
        <f t="shared" si="23"/>
        <v>-0.41036077024336071</v>
      </c>
      <c r="N498" s="59">
        <f>IFERROR(INDEX(Sheet7!L:L, MATCH(B498,Sheet7!B:B, 0)), "Non trouvé")</f>
        <v>-1</v>
      </c>
      <c r="O498">
        <v>0</v>
      </c>
      <c r="P498">
        <v>0.61646608525110547</v>
      </c>
      <c r="Q498">
        <v>0.20610531500774479</v>
      </c>
      <c r="R498">
        <v>0.63644322209863591</v>
      </c>
    </row>
    <row r="499" spans="1:18" x14ac:dyDescent="0.35">
      <c r="A499" t="s">
        <v>20</v>
      </c>
      <c r="B499" t="s">
        <v>65</v>
      </c>
      <c r="C499" t="str">
        <f t="shared" si="21"/>
        <v>Togo|HCD Index - Maternal mortality rate</v>
      </c>
      <c r="E499" s="59" t="str">
        <f>IFERROR(INDEX(Sheet7!D:D, MATCH(B499,Sheet7!B:B, 0)), "Non trouvé")</f>
        <v># of deaths/100,000 live births</v>
      </c>
      <c r="F499" t="str">
        <f>IFERROR(INDEX(Sheet7!D:D, MATCH(C499,Sheet7!C:C, 0)), "Non trouvé")</f>
        <v># of deaths/100,000 live births</v>
      </c>
      <c r="G499">
        <v>0.66</v>
      </c>
      <c r="I499">
        <f>IFERROR(INDEX(AO:AO, MATCH(C499, AH:AH, 0)), "Non trouvé")</f>
        <v>0.65653182786713005</v>
      </c>
      <c r="J499">
        <f>IFERROR(INDEX(Sheet1!N:N, MATCH(C499, Sheet1!E:E, 0)), "Non trouvé")</f>
        <v>0.73213653370894793</v>
      </c>
      <c r="K499">
        <f>IFERROR(INDEX(Sheet1!O:O, MATCH(C499, Sheet1!E:E, 0)), "Non trouvé")</f>
        <v>0.88429172228751307</v>
      </c>
      <c r="L499">
        <f t="shared" si="22"/>
        <v>-3.4681721328699844E-3</v>
      </c>
      <c r="M499">
        <f t="shared" si="23"/>
        <v>7.5604705841817887E-2</v>
      </c>
      <c r="N499" s="59">
        <f>IFERROR(INDEX(Sheet7!L:L, MATCH(B499,Sheet7!B:B, 0)), "Non trouvé")</f>
        <v>-1</v>
      </c>
      <c r="O499">
        <v>0.66</v>
      </c>
      <c r="P499">
        <v>0.65653182786713005</v>
      </c>
      <c r="Q499">
        <v>0.73213653370894793</v>
      </c>
      <c r="R499">
        <v>0.88429172228751307</v>
      </c>
    </row>
    <row r="500" spans="1:18" x14ac:dyDescent="0.35">
      <c r="A500" t="s">
        <v>15</v>
      </c>
      <c r="B500" t="s">
        <v>67</v>
      </c>
      <c r="C500" t="str">
        <f t="shared" si="21"/>
        <v>Niger|HCD Index - Under-5 mortality rate</v>
      </c>
      <c r="E500" s="59" t="str">
        <f>IFERROR(INDEX(Sheet7!D:D, MATCH(B500,Sheet7!B:B, 0)), "Non trouvé")</f>
        <v># of deaths/1000 live births</v>
      </c>
      <c r="F500" t="str">
        <f>IFERROR(INDEX(Sheet7!D:D, MATCH(C500,Sheet7!C:C, 0)), "Non trouvé")</f>
        <v># of deaths/1000 live births</v>
      </c>
      <c r="G500">
        <v>0.36</v>
      </c>
      <c r="I500">
        <f>IFERROR(INDEX(AO:AO, MATCH(C500, AH:AH, 0)), "Non trouvé")</f>
        <v>6.5310920687384241E-2</v>
      </c>
      <c r="J500">
        <f>IFERROR(INDEX(Sheet1!N:N, MATCH(C500, Sheet1!E:E, 0)), "Non trouvé")</f>
        <v>0.50139393073905725</v>
      </c>
      <c r="K500">
        <f>IFERROR(INDEX(Sheet1!O:O, MATCH(C500, Sheet1!E:E, 0)), "Non trouvé")</f>
        <v>0.77029575488194613</v>
      </c>
      <c r="L500">
        <f t="shared" si="22"/>
        <v>-0.29468907931261573</v>
      </c>
      <c r="M500">
        <f t="shared" si="23"/>
        <v>0.43608301005167299</v>
      </c>
      <c r="N500" s="59">
        <f>IFERROR(INDEX(Sheet7!L:L, MATCH(B500,Sheet7!B:B, 0)), "Non trouvé")</f>
        <v>-1</v>
      </c>
      <c r="O500">
        <v>0.36</v>
      </c>
      <c r="P500">
        <v>6.5310920687384241E-2</v>
      </c>
      <c r="Q500">
        <v>0.50139393073905725</v>
      </c>
      <c r="R500">
        <v>0.77029575488194613</v>
      </c>
    </row>
    <row r="501" spans="1:18" x14ac:dyDescent="0.35">
      <c r="A501" t="s">
        <v>16</v>
      </c>
      <c r="B501" t="s">
        <v>67</v>
      </c>
      <c r="C501" t="str">
        <f t="shared" si="21"/>
        <v>Nigeria|HCD Index - Under-5 mortality rate</v>
      </c>
      <c r="E501" s="59" t="str">
        <f>IFERROR(INDEX(Sheet7!D:D, MATCH(B501,Sheet7!B:B, 0)), "Non trouvé")</f>
        <v># of deaths/1000 live births</v>
      </c>
      <c r="F501" t="str">
        <f>IFERROR(INDEX(Sheet7!D:D, MATCH(C501,Sheet7!C:C, 0)), "Non trouvé")</f>
        <v># of deaths/1000 live births</v>
      </c>
      <c r="G501">
        <v>0.05</v>
      </c>
      <c r="I501">
        <f>IFERROR(INDEX(AO:AO, MATCH(C501, AH:AH, 0)), "Non trouvé")</f>
        <v>0.10312250634850149</v>
      </c>
      <c r="J501">
        <f>IFERROR(INDEX(Sheet1!N:N, MATCH(C501, Sheet1!E:E, 0)), "Non trouvé")</f>
        <v>0.26985896027299872</v>
      </c>
      <c r="K501">
        <f>IFERROR(INDEX(Sheet1!O:O, MATCH(C501, Sheet1!E:E, 0)), "Non trouvé")</f>
        <v>0.65116547302988947</v>
      </c>
      <c r="L501">
        <f t="shared" si="22"/>
        <v>5.3122506348501491E-2</v>
      </c>
      <c r="M501">
        <f t="shared" si="23"/>
        <v>0.16673645392449721</v>
      </c>
      <c r="N501" s="59">
        <f>IFERROR(INDEX(Sheet7!L:L, MATCH(B501,Sheet7!B:B, 0)), "Non trouvé")</f>
        <v>-1</v>
      </c>
      <c r="O501">
        <v>0.05</v>
      </c>
      <c r="P501">
        <v>0.10312250634850149</v>
      </c>
      <c r="Q501">
        <v>0.26985896027299872</v>
      </c>
      <c r="R501">
        <v>0.65116547302988947</v>
      </c>
    </row>
    <row r="502" spans="1:18" x14ac:dyDescent="0.35">
      <c r="A502" t="s">
        <v>17</v>
      </c>
      <c r="B502" t="s">
        <v>67</v>
      </c>
      <c r="C502" t="str">
        <f t="shared" si="21"/>
        <v>Senegal|HCD Index - Under-5 mortality rate</v>
      </c>
      <c r="E502" s="59" t="str">
        <f>IFERROR(INDEX(Sheet7!D:D, MATCH(B502,Sheet7!B:B, 0)), "Non trouvé")</f>
        <v># of deaths/1000 live births</v>
      </c>
      <c r="F502" t="str">
        <f>IFERROR(INDEX(Sheet7!D:D, MATCH(C502,Sheet7!C:C, 0)), "Non trouvé")</f>
        <v># of deaths/1000 live births</v>
      </c>
      <c r="G502">
        <v>0.67</v>
      </c>
      <c r="I502">
        <f>IFERROR(INDEX(AO:AO, MATCH(C502, AH:AH, 0)), "Non trouvé")</f>
        <v>0.72357625287865213</v>
      </c>
      <c r="J502">
        <f>IFERROR(INDEX(Sheet1!N:N, MATCH(C502, Sheet1!E:E, 0)), "Non trouvé")</f>
        <v>0.74316249105996934</v>
      </c>
      <c r="K502">
        <f>IFERROR(INDEX(Sheet1!O:O, MATCH(C502, Sheet1!E:E, 0)), "Non trouvé")</f>
        <v>0.89469146355619322</v>
      </c>
      <c r="L502">
        <f t="shared" si="22"/>
        <v>5.3576252878652086E-2</v>
      </c>
      <c r="M502">
        <f t="shared" si="23"/>
        <v>1.9586238181317217E-2</v>
      </c>
      <c r="N502" s="59">
        <f>IFERROR(INDEX(Sheet7!L:L, MATCH(B502,Sheet7!B:B, 0)), "Non trouvé")</f>
        <v>-1</v>
      </c>
      <c r="O502">
        <v>0.67</v>
      </c>
      <c r="P502">
        <v>0.72357625287865213</v>
      </c>
      <c r="Q502">
        <v>0.74316249105996934</v>
      </c>
      <c r="R502">
        <v>0.89469146355619322</v>
      </c>
    </row>
    <row r="503" spans="1:18" x14ac:dyDescent="0.35">
      <c r="A503" t="s">
        <v>18</v>
      </c>
      <c r="B503" t="s">
        <v>67</v>
      </c>
      <c r="C503" t="str">
        <f t="shared" si="21"/>
        <v>Sierra Leone|HCD Index - Under-5 mortality rate</v>
      </c>
      <c r="E503" s="59" t="str">
        <f>IFERROR(INDEX(Sheet7!D:D, MATCH(B503,Sheet7!B:B, 0)), "Non trouvé")</f>
        <v># of deaths/1000 live births</v>
      </c>
      <c r="F503" t="str">
        <f>IFERROR(INDEX(Sheet7!D:D, MATCH(C503,Sheet7!C:C, 0)), "Non trouvé")</f>
        <v># of deaths/1000 live births</v>
      </c>
      <c r="G503">
        <v>0.12</v>
      </c>
      <c r="I503">
        <f>IFERROR(INDEX(AO:AO, MATCH(C503, AH:AH, 0)), "Non trouvé")</f>
        <v>0.15554311374232299</v>
      </c>
      <c r="J503">
        <f>IFERROR(INDEX(Sheet1!N:N, MATCH(C503, Sheet1!E:E, 0)), "Non trouvé")</f>
        <v>0.29928053110570219</v>
      </c>
      <c r="K503">
        <f>IFERROR(INDEX(Sheet1!O:O, MATCH(C503, Sheet1!E:E, 0)), "Non trouvé")</f>
        <v>0.66630357514368677</v>
      </c>
      <c r="L503">
        <f t="shared" si="22"/>
        <v>3.5543113742322996E-2</v>
      </c>
      <c r="M503">
        <f t="shared" si="23"/>
        <v>0.14373741736337919</v>
      </c>
      <c r="N503" s="59">
        <f>IFERROR(INDEX(Sheet7!L:L, MATCH(B503,Sheet7!B:B, 0)), "Non trouvé")</f>
        <v>-1</v>
      </c>
      <c r="O503">
        <v>0.12</v>
      </c>
      <c r="P503">
        <v>0.15554311374232299</v>
      </c>
      <c r="Q503">
        <v>0.29928053110570219</v>
      </c>
      <c r="R503">
        <v>0.66630357514368677</v>
      </c>
    </row>
    <row r="504" spans="1:18" x14ac:dyDescent="0.35">
      <c r="A504" t="s">
        <v>20</v>
      </c>
      <c r="B504" t="s">
        <v>67</v>
      </c>
      <c r="C504" t="str">
        <f t="shared" si="21"/>
        <v>Togo|HCD Index - Under-5 mortality rate</v>
      </c>
      <c r="E504" s="59" t="str">
        <f>IFERROR(INDEX(Sheet7!D:D, MATCH(B504,Sheet7!B:B, 0)), "Non trouvé")</f>
        <v># of deaths/1000 live births</v>
      </c>
      <c r="F504" t="str">
        <f>IFERROR(INDEX(Sheet7!D:D, MATCH(C504,Sheet7!C:C, 0)), "Non trouvé")</f>
        <v># of deaths/1000 live births</v>
      </c>
      <c r="G504">
        <v>0.48</v>
      </c>
      <c r="I504">
        <f>IFERROR(INDEX(AO:AO, MATCH(C504, AH:AH, 0)), "Non trouvé")</f>
        <v>0.51733124018164911</v>
      </c>
      <c r="J504">
        <f>IFERROR(INDEX(Sheet1!N:N, MATCH(C504, Sheet1!E:E, 0)), "Non trouvé")</f>
        <v>0.59925263372609305</v>
      </c>
      <c r="K504">
        <f>IFERROR(INDEX(Sheet1!O:O, MATCH(C504, Sheet1!E:E, 0)), "Non trouvé")</f>
        <v>0.82064639886914137</v>
      </c>
      <c r="L504">
        <f t="shared" si="22"/>
        <v>3.7331240181649128E-2</v>
      </c>
      <c r="M504">
        <f t="shared" si="23"/>
        <v>8.1921393544443943E-2</v>
      </c>
      <c r="N504" s="59">
        <f>IFERROR(INDEX(Sheet7!L:L, MATCH(B504,Sheet7!B:B, 0)), "Non trouvé")</f>
        <v>-1</v>
      </c>
      <c r="O504">
        <v>0.48</v>
      </c>
      <c r="P504">
        <v>0.51733124018164911</v>
      </c>
      <c r="Q504">
        <v>0.59925263372609305</v>
      </c>
      <c r="R504">
        <v>0.82064639886914137</v>
      </c>
    </row>
    <row r="505" spans="1:18" x14ac:dyDescent="0.35">
      <c r="A505" t="s">
        <v>15</v>
      </c>
      <c r="B505" t="s">
        <v>67</v>
      </c>
      <c r="C505" t="str">
        <f t="shared" si="21"/>
        <v>Niger|HCD Index - Under-5 mortality rate</v>
      </c>
      <c r="E505" s="59" t="str">
        <f>IFERROR(INDEX(Sheet7!D:D, MATCH(B505,Sheet7!B:B, 0)), "Non trouvé")</f>
        <v># of deaths/1000 live births</v>
      </c>
      <c r="F505" t="str">
        <f>IFERROR(INDEX(Sheet7!D:D, MATCH(C505,Sheet7!C:C, 0)), "Non trouvé")</f>
        <v># of deaths/1000 live births</v>
      </c>
      <c r="G505">
        <v>0.01</v>
      </c>
      <c r="I505">
        <f>IFERROR(INDEX(AO:AO, MATCH(C505, AH:AH, 0)), "Non trouvé")</f>
        <v>6.5310920687384241E-2</v>
      </c>
      <c r="J505">
        <f>IFERROR(INDEX(Sheet1!N:N, MATCH(C505, Sheet1!E:E, 0)), "Non trouvé")</f>
        <v>0.50139393073905725</v>
      </c>
      <c r="K505">
        <f>IFERROR(INDEX(Sheet1!O:O, MATCH(C505, Sheet1!E:E, 0)), "Non trouvé")</f>
        <v>0.77029575488194613</v>
      </c>
      <c r="L505">
        <f t="shared" si="22"/>
        <v>5.5310920687384239E-2</v>
      </c>
      <c r="M505">
        <f t="shared" si="23"/>
        <v>0.43608301005167299</v>
      </c>
      <c r="N505" s="59">
        <f>IFERROR(INDEX(Sheet7!L:L, MATCH(B505,Sheet7!B:B, 0)), "Non trouvé")</f>
        <v>-1</v>
      </c>
      <c r="O505">
        <v>0.01</v>
      </c>
      <c r="P505">
        <v>6.5310920687384241E-2</v>
      </c>
      <c r="Q505">
        <v>0.50139393073905725</v>
      </c>
      <c r="R505">
        <v>0.77029575488194613</v>
      </c>
    </row>
    <row r="506" spans="1:18" x14ac:dyDescent="0.35">
      <c r="A506" t="s">
        <v>16</v>
      </c>
      <c r="B506" t="s">
        <v>67</v>
      </c>
      <c r="C506" t="str">
        <f t="shared" si="21"/>
        <v>Nigeria|HCD Index - Under-5 mortality rate</v>
      </c>
      <c r="E506" s="59" t="str">
        <f>IFERROR(INDEX(Sheet7!D:D, MATCH(B506,Sheet7!B:B, 0)), "Non trouvé")</f>
        <v># of deaths/1000 live births</v>
      </c>
      <c r="F506" t="str">
        <f>IFERROR(INDEX(Sheet7!D:D, MATCH(C506,Sheet7!C:C, 0)), "Non trouvé")</f>
        <v># of deaths/1000 live births</v>
      </c>
      <c r="G506">
        <v>0.3</v>
      </c>
      <c r="I506">
        <f>IFERROR(INDEX(AO:AO, MATCH(C506, AH:AH, 0)), "Non trouvé")</f>
        <v>0.10312250634850149</v>
      </c>
      <c r="J506">
        <f>IFERROR(INDEX(Sheet1!N:N, MATCH(C506, Sheet1!E:E, 0)), "Non trouvé")</f>
        <v>0.26985896027299872</v>
      </c>
      <c r="K506">
        <f>IFERROR(INDEX(Sheet1!O:O, MATCH(C506, Sheet1!E:E, 0)), "Non trouvé")</f>
        <v>0.65116547302988947</v>
      </c>
      <c r="L506">
        <f t="shared" si="22"/>
        <v>-0.19687749365149848</v>
      </c>
      <c r="M506">
        <f t="shared" si="23"/>
        <v>0.16673645392449721</v>
      </c>
      <c r="N506" s="59">
        <f>IFERROR(INDEX(Sheet7!L:L, MATCH(B506,Sheet7!B:B, 0)), "Non trouvé")</f>
        <v>-1</v>
      </c>
      <c r="O506">
        <v>0.3</v>
      </c>
      <c r="P506">
        <v>0.10312250634850149</v>
      </c>
      <c r="Q506">
        <v>0.26985896027299872</v>
      </c>
      <c r="R506">
        <v>0.65116547302988947</v>
      </c>
    </row>
    <row r="507" spans="1:18" x14ac:dyDescent="0.35">
      <c r="A507" t="s">
        <v>17</v>
      </c>
      <c r="B507" t="s">
        <v>67</v>
      </c>
      <c r="C507" t="str">
        <f t="shared" si="21"/>
        <v>Senegal|HCD Index - Under-5 mortality rate</v>
      </c>
      <c r="E507" s="59" t="str">
        <f>IFERROR(INDEX(Sheet7!D:D, MATCH(B507,Sheet7!B:B, 0)), "Non trouvé")</f>
        <v># of deaths/1000 live births</v>
      </c>
      <c r="F507" t="str">
        <f>IFERROR(INDEX(Sheet7!D:D, MATCH(C507,Sheet7!C:C, 0)), "Non trouvé")</f>
        <v># of deaths/1000 live births</v>
      </c>
      <c r="G507">
        <v>0.75</v>
      </c>
      <c r="I507">
        <f>IFERROR(INDEX(AO:AO, MATCH(C507, AH:AH, 0)), "Non trouvé")</f>
        <v>0.72357625287865213</v>
      </c>
      <c r="J507">
        <f>IFERROR(INDEX(Sheet1!N:N, MATCH(C507, Sheet1!E:E, 0)), "Non trouvé")</f>
        <v>0.74316249105996934</v>
      </c>
      <c r="K507">
        <f>IFERROR(INDEX(Sheet1!O:O, MATCH(C507, Sheet1!E:E, 0)), "Non trouvé")</f>
        <v>0.89469146355619322</v>
      </c>
      <c r="L507">
        <f t="shared" si="22"/>
        <v>-2.6423747121347874E-2</v>
      </c>
      <c r="M507">
        <f t="shared" si="23"/>
        <v>1.9586238181317217E-2</v>
      </c>
      <c r="N507" s="59">
        <f>IFERROR(INDEX(Sheet7!L:L, MATCH(B507,Sheet7!B:B, 0)), "Non trouvé")</f>
        <v>-1</v>
      </c>
      <c r="O507">
        <v>0.75</v>
      </c>
      <c r="P507">
        <v>0.72357625287865213</v>
      </c>
      <c r="Q507">
        <v>0.74316249105996934</v>
      </c>
      <c r="R507">
        <v>0.89469146355619322</v>
      </c>
    </row>
    <row r="508" spans="1:18" x14ac:dyDescent="0.35">
      <c r="A508" t="s">
        <v>18</v>
      </c>
      <c r="B508" t="s">
        <v>67</v>
      </c>
      <c r="C508" t="str">
        <f t="shared" si="21"/>
        <v>Sierra Leone|HCD Index - Under-5 mortality rate</v>
      </c>
      <c r="E508" s="59" t="str">
        <f>IFERROR(INDEX(Sheet7!D:D, MATCH(B508,Sheet7!B:B, 0)), "Non trouvé")</f>
        <v># of deaths/1000 live births</v>
      </c>
      <c r="F508" t="str">
        <f>IFERROR(INDEX(Sheet7!D:D, MATCH(C508,Sheet7!C:C, 0)), "Non trouvé")</f>
        <v># of deaths/1000 live births</v>
      </c>
      <c r="G508">
        <v>0.51</v>
      </c>
      <c r="I508">
        <f>IFERROR(INDEX(AO:AO, MATCH(C508, AH:AH, 0)), "Non trouvé")</f>
        <v>0.15554311374232299</v>
      </c>
      <c r="J508">
        <f>IFERROR(INDEX(Sheet1!N:N, MATCH(C508, Sheet1!E:E, 0)), "Non trouvé")</f>
        <v>0.29928053110570219</v>
      </c>
      <c r="K508">
        <f>IFERROR(INDEX(Sheet1!O:O, MATCH(C508, Sheet1!E:E, 0)), "Non trouvé")</f>
        <v>0.66630357514368677</v>
      </c>
      <c r="L508">
        <f t="shared" si="22"/>
        <v>-0.35445688625767702</v>
      </c>
      <c r="M508">
        <f t="shared" si="23"/>
        <v>0.14373741736337919</v>
      </c>
      <c r="N508" s="59">
        <f>IFERROR(INDEX(Sheet7!L:L, MATCH(B508,Sheet7!B:B, 0)), "Non trouvé")</f>
        <v>-1</v>
      </c>
      <c r="O508">
        <v>0.51</v>
      </c>
      <c r="P508">
        <v>0.15554311374232299</v>
      </c>
      <c r="Q508">
        <v>0.29928053110570219</v>
      </c>
      <c r="R508">
        <v>0.66630357514368677</v>
      </c>
    </row>
    <row r="509" spans="1:18" x14ac:dyDescent="0.35">
      <c r="A509" t="s">
        <v>20</v>
      </c>
      <c r="B509" t="s">
        <v>67</v>
      </c>
      <c r="C509" t="str">
        <f t="shared" si="21"/>
        <v>Togo|HCD Index - Under-5 mortality rate</v>
      </c>
      <c r="E509" s="59" t="str">
        <f>IFERROR(INDEX(Sheet7!D:D, MATCH(B509,Sheet7!B:B, 0)), "Non trouvé")</f>
        <v># of deaths/1000 live births</v>
      </c>
      <c r="F509" t="str">
        <f>IFERROR(INDEX(Sheet7!D:D, MATCH(C509,Sheet7!C:C, 0)), "Non trouvé")</f>
        <v># of deaths/1000 live births</v>
      </c>
      <c r="G509">
        <v>0.57999999999999996</v>
      </c>
      <c r="I509">
        <f>IFERROR(INDEX(AO:AO, MATCH(C509, AH:AH, 0)), "Non trouvé")</f>
        <v>0.51733124018164911</v>
      </c>
      <c r="J509">
        <f>IFERROR(INDEX(Sheet1!N:N, MATCH(C509, Sheet1!E:E, 0)), "Non trouvé")</f>
        <v>0.59925263372609305</v>
      </c>
      <c r="K509">
        <f>IFERROR(INDEX(Sheet1!O:O, MATCH(C509, Sheet1!E:E, 0)), "Non trouvé")</f>
        <v>0.82064639886914137</v>
      </c>
      <c r="L509">
        <f t="shared" si="22"/>
        <v>-6.266875981835085E-2</v>
      </c>
      <c r="M509">
        <f t="shared" si="23"/>
        <v>8.1921393544443943E-2</v>
      </c>
      <c r="N509" s="59">
        <f>IFERROR(INDEX(Sheet7!L:L, MATCH(B509,Sheet7!B:B, 0)), "Non trouvé")</f>
        <v>-1</v>
      </c>
      <c r="O509">
        <v>0.57999999999999996</v>
      </c>
      <c r="P509">
        <v>0.51733124018164911</v>
      </c>
      <c r="Q509">
        <v>0.59925263372609305</v>
      </c>
      <c r="R509">
        <v>0.82064639886914137</v>
      </c>
    </row>
    <row r="510" spans="1:18" x14ac:dyDescent="0.35">
      <c r="A510" t="s">
        <v>15</v>
      </c>
      <c r="B510" t="s">
        <v>71</v>
      </c>
      <c r="C510" t="str">
        <f t="shared" si="21"/>
        <v>Niger|HCD Index - Life expectancy at birth</v>
      </c>
      <c r="E510" s="59" t="str">
        <f>IFERROR(INDEX(Sheet7!D:D, MATCH(B510,Sheet7!B:B, 0)), "Non trouvé")</f>
        <v># years</v>
      </c>
      <c r="F510" t="str">
        <f>IFERROR(INDEX(Sheet7!D:D, MATCH(C510,Sheet7!C:C, 0)), "Non trouvé")</f>
        <v># years</v>
      </c>
      <c r="G510">
        <v>0.28999999999999998</v>
      </c>
      <c r="I510">
        <f>IFERROR(INDEX(AO:AO, MATCH(C510, AH:AH, 0)), "Non trouvé")</f>
        <v>0.26050596025067901</v>
      </c>
      <c r="J510">
        <f>IFERROR(INDEX(Sheet1!N:N, MATCH(C510, Sheet1!E:E, 0)), "Non trouvé")</f>
        <v>0.35247986817817201</v>
      </c>
      <c r="K510">
        <f>IFERROR(INDEX(Sheet1!O:O, MATCH(C510, Sheet1!E:E, 0)), "Non trouvé")</f>
        <v>0.5724858268881059</v>
      </c>
      <c r="L510">
        <f t="shared" si="22"/>
        <v>-2.9494039749320966E-2</v>
      </c>
      <c r="M510">
        <f t="shared" si="23"/>
        <v>9.1973907927492993E-2</v>
      </c>
      <c r="N510" s="59">
        <f>IFERROR(INDEX(Sheet7!L:L, MATCH(B510,Sheet7!B:B, 0)), "Non trouvé")</f>
        <v>1</v>
      </c>
      <c r="O510">
        <v>0.28999999999999998</v>
      </c>
      <c r="P510">
        <v>0.26050596025067901</v>
      </c>
      <c r="Q510">
        <v>0.35247986817817201</v>
      </c>
      <c r="R510">
        <v>0.5724858268881059</v>
      </c>
    </row>
    <row r="511" spans="1:18" x14ac:dyDescent="0.35">
      <c r="A511" t="s">
        <v>16</v>
      </c>
      <c r="B511" t="s">
        <v>71</v>
      </c>
      <c r="C511" t="str">
        <f t="shared" si="21"/>
        <v>Nigeria|HCD Index - Life expectancy at birth</v>
      </c>
      <c r="E511" s="59" t="str">
        <f>IFERROR(INDEX(Sheet7!D:D, MATCH(B511,Sheet7!B:B, 0)), "Non trouvé")</f>
        <v># years</v>
      </c>
      <c r="F511" t="str">
        <f>IFERROR(INDEX(Sheet7!D:D, MATCH(C511,Sheet7!C:C, 0)), "Non trouvé")</f>
        <v># years</v>
      </c>
      <c r="G511">
        <v>0.03</v>
      </c>
      <c r="I511">
        <f>IFERROR(INDEX(AO:AO, MATCH(C511, AH:AH, 0)), "Non trouvé")</f>
        <v>0</v>
      </c>
      <c r="J511">
        <f>IFERROR(INDEX(Sheet1!N:N, MATCH(C511, Sheet1!E:E, 0)), "Non trouvé")</f>
        <v>8.1735294631763086E-2</v>
      </c>
      <c r="K511">
        <f>IFERROR(INDEX(Sheet1!O:O, MATCH(C511, Sheet1!E:E, 0)), "Non trouvé")</f>
        <v>0.27442221280252821</v>
      </c>
      <c r="L511">
        <f t="shared" si="22"/>
        <v>-0.03</v>
      </c>
      <c r="M511">
        <f t="shared" si="23"/>
        <v>8.1735294631763086E-2</v>
      </c>
      <c r="N511" s="59">
        <f>IFERROR(INDEX(Sheet7!L:L, MATCH(B511,Sheet7!B:B, 0)), "Non trouvé")</f>
        <v>1</v>
      </c>
      <c r="O511">
        <v>0.03</v>
      </c>
      <c r="P511">
        <v>0</v>
      </c>
      <c r="Q511">
        <v>8.1735294631763086E-2</v>
      </c>
      <c r="R511">
        <v>0.27442221280252821</v>
      </c>
    </row>
    <row r="512" spans="1:18" x14ac:dyDescent="0.35">
      <c r="A512" t="s">
        <v>17</v>
      </c>
      <c r="B512" t="s">
        <v>71</v>
      </c>
      <c r="C512" t="str">
        <f t="shared" si="21"/>
        <v>Senegal|HCD Index - Life expectancy at birth</v>
      </c>
      <c r="E512" s="59" t="str">
        <f>IFERROR(INDEX(Sheet7!D:D, MATCH(B512,Sheet7!B:B, 0)), "Non trouvé")</f>
        <v># years</v>
      </c>
      <c r="F512" t="str">
        <f>IFERROR(INDEX(Sheet7!D:D, MATCH(C512,Sheet7!C:C, 0)), "Non trouvé")</f>
        <v># years</v>
      </c>
      <c r="G512">
        <v>0.48</v>
      </c>
      <c r="I512">
        <f>IFERROR(INDEX(AO:AO, MATCH(C512, AH:AH, 0)), "Non trouvé")</f>
        <v>0.44761849542878041</v>
      </c>
      <c r="J512">
        <f>IFERROR(INDEX(Sheet1!N:N, MATCH(C512, Sheet1!E:E, 0)), "Non trouvé")</f>
        <v>0.55710457463284424</v>
      </c>
      <c r="K512">
        <f>IFERROR(INDEX(Sheet1!O:O, MATCH(C512, Sheet1!E:E, 0)), "Non trouvé")</f>
        <v>0.79775785630747154</v>
      </c>
      <c r="L512">
        <f t="shared" si="22"/>
        <v>-3.2381504571219577E-2</v>
      </c>
      <c r="M512">
        <f t="shared" si="23"/>
        <v>0.10948607920406384</v>
      </c>
      <c r="N512" s="59">
        <f>IFERROR(INDEX(Sheet7!L:L, MATCH(B512,Sheet7!B:B, 0)), "Non trouvé")</f>
        <v>1</v>
      </c>
      <c r="O512">
        <v>0.48</v>
      </c>
      <c r="P512">
        <v>0.44761849542878041</v>
      </c>
      <c r="Q512">
        <v>0.55710457463284424</v>
      </c>
      <c r="R512">
        <v>0.79775785630747154</v>
      </c>
    </row>
    <row r="513" spans="1:18" x14ac:dyDescent="0.35">
      <c r="A513" t="s">
        <v>18</v>
      </c>
      <c r="B513" t="s">
        <v>71</v>
      </c>
      <c r="C513" t="str">
        <f t="shared" si="21"/>
        <v>Sierra Leone|HCD Index - Life expectancy at birth</v>
      </c>
      <c r="E513" s="59" t="str">
        <f>IFERROR(INDEX(Sheet7!D:D, MATCH(B513,Sheet7!B:B, 0)), "Non trouvé")</f>
        <v># years</v>
      </c>
      <c r="F513" t="str">
        <f>IFERROR(INDEX(Sheet7!D:D, MATCH(C513,Sheet7!C:C, 0)), "Non trouvé")</f>
        <v># years</v>
      </c>
      <c r="G513">
        <v>0.03</v>
      </c>
      <c r="I513">
        <f>IFERROR(INDEX(AO:AO, MATCH(C513, AH:AH, 0)), "Non trouvé")</f>
        <v>0.20915769520452229</v>
      </c>
      <c r="J513">
        <f>IFERROR(INDEX(Sheet1!N:N, MATCH(C513, Sheet1!E:E, 0)), "Non trouvé")</f>
        <v>7.9788510536449753E-2</v>
      </c>
      <c r="K513">
        <f>IFERROR(INDEX(Sheet1!O:O, MATCH(C513, Sheet1!E:E, 0)), "Non trouvé")</f>
        <v>0.27227899162659591</v>
      </c>
      <c r="L513">
        <f t="shared" si="22"/>
        <v>0.17915769520452229</v>
      </c>
      <c r="M513">
        <f t="shared" si="23"/>
        <v>-0.12936918466807254</v>
      </c>
      <c r="N513" s="59">
        <f>IFERROR(INDEX(Sheet7!L:L, MATCH(B513,Sheet7!B:B, 0)), "Non trouvé")</f>
        <v>1</v>
      </c>
      <c r="O513">
        <v>0.03</v>
      </c>
      <c r="P513">
        <v>0.20915769520452229</v>
      </c>
      <c r="Q513">
        <v>7.9788510536449753E-2</v>
      </c>
      <c r="R513">
        <v>0.27227899162659591</v>
      </c>
    </row>
    <row r="514" spans="1:18" x14ac:dyDescent="0.35">
      <c r="A514" t="s">
        <v>20</v>
      </c>
      <c r="B514" t="s">
        <v>71</v>
      </c>
      <c r="C514" t="str">
        <f t="shared" si="21"/>
        <v>Togo|HCD Index - Life expectancy at birth</v>
      </c>
      <c r="E514" s="59" t="str">
        <f>IFERROR(INDEX(Sheet7!D:D, MATCH(B514,Sheet7!B:B, 0)), "Non trouvé")</f>
        <v># years</v>
      </c>
      <c r="F514" t="str">
        <f>IFERROR(INDEX(Sheet7!D:D, MATCH(C514,Sheet7!C:C, 0)), "Non trouvé")</f>
        <v># years</v>
      </c>
      <c r="G514">
        <v>0.24</v>
      </c>
      <c r="I514">
        <f>IFERROR(INDEX(AO:AO, MATCH(C514, AH:AH, 0)), "Non trouvé")</f>
        <v>0.26196433237550371</v>
      </c>
      <c r="J514">
        <f>IFERROR(INDEX(Sheet1!N:N, MATCH(C514, Sheet1!E:E, 0)), "Non trouvé")</f>
        <v>0.31319022552730053</v>
      </c>
      <c r="K514">
        <f>IFERROR(INDEX(Sheet1!O:O, MATCH(C514, Sheet1!E:E, 0)), "Non trouvé")</f>
        <v>0.52923172679201613</v>
      </c>
      <c r="L514">
        <f t="shared" si="22"/>
        <v>2.1964332375503715E-2</v>
      </c>
      <c r="M514">
        <f t="shared" si="23"/>
        <v>5.122589315179682E-2</v>
      </c>
      <c r="N514" s="59">
        <f>IFERROR(INDEX(Sheet7!L:L, MATCH(B514,Sheet7!B:B, 0)), "Non trouvé")</f>
        <v>1</v>
      </c>
      <c r="O514">
        <v>0.24</v>
      </c>
      <c r="P514">
        <v>0.26196433237550371</v>
      </c>
      <c r="Q514">
        <v>0.31319022552730053</v>
      </c>
      <c r="R514">
        <v>0.52923172679201613</v>
      </c>
    </row>
    <row r="515" spans="1:18" x14ac:dyDescent="0.35">
      <c r="A515" t="s">
        <v>15</v>
      </c>
      <c r="B515" t="s">
        <v>73</v>
      </c>
      <c r="C515" t="str">
        <f t="shared" ref="C515:C578" si="24">A515 &amp; "|" &amp; B515</f>
        <v>Niger|HCD Index - Government health exp.</v>
      </c>
      <c r="E515" s="59" t="str">
        <f>IFERROR(INDEX(Sheet7!D:D, MATCH(B515,Sheet7!B:B, 0)), "Non trouvé")</f>
        <v>% of general government expenditure</v>
      </c>
      <c r="F515" t="str">
        <f>IFERROR(INDEX(Sheet7!D:D, MATCH(C515,Sheet7!C:C, 0)), "Non trouvé")</f>
        <v>% of general government expenditure</v>
      </c>
      <c r="G515">
        <v>0.33</v>
      </c>
      <c r="I515">
        <f>IFERROR(INDEX(AO:AO, MATCH(C515, AH:AH, 0)), "Non trouvé")</f>
        <v>0.44492382365729372</v>
      </c>
      <c r="J515">
        <f>IFERROR(INDEX(Sheet1!N:N, MATCH(C515, Sheet1!E:E, 0)), "Non trouvé")</f>
        <v>0.23726515766968201</v>
      </c>
      <c r="K515">
        <f>IFERROR(INDEX(Sheet1!O:O, MATCH(C515, Sheet1!E:E, 0)), "Non trouvé")</f>
        <v>0.43885230994725488</v>
      </c>
      <c r="L515">
        <f t="shared" si="22"/>
        <v>0.1149238236572937</v>
      </c>
      <c r="M515">
        <f t="shared" si="23"/>
        <v>-0.20765866598761171</v>
      </c>
      <c r="N515" s="59">
        <f>IFERROR(INDEX(Sheet7!L:L, MATCH(B515,Sheet7!B:B, 0)), "Non trouvé")</f>
        <v>1</v>
      </c>
      <c r="O515">
        <v>0.33</v>
      </c>
      <c r="P515">
        <v>0.44492382365729372</v>
      </c>
      <c r="Q515">
        <v>0.23726515766968201</v>
      </c>
      <c r="R515">
        <v>0.43885230994725488</v>
      </c>
    </row>
    <row r="516" spans="1:18" x14ac:dyDescent="0.35">
      <c r="A516" t="s">
        <v>16</v>
      </c>
      <c r="B516" t="s">
        <v>73</v>
      </c>
      <c r="C516" t="str">
        <f t="shared" si="24"/>
        <v>Nigeria|HCD Index - Government health exp.</v>
      </c>
      <c r="E516" s="59" t="str">
        <f>IFERROR(INDEX(Sheet7!D:D, MATCH(B516,Sheet7!B:B, 0)), "Non trouvé")</f>
        <v>% of general government expenditure</v>
      </c>
      <c r="F516" t="str">
        <f>IFERROR(INDEX(Sheet7!D:D, MATCH(C516,Sheet7!C:C, 0)), "Non trouvé")</f>
        <v>% of general government expenditure</v>
      </c>
      <c r="G516">
        <v>0.1</v>
      </c>
      <c r="I516">
        <f>IFERROR(INDEX(AO:AO, MATCH(C516, AH:AH, 0)), "Non trouvé")</f>
        <v>9.1127160641579621E-2</v>
      </c>
      <c r="J516">
        <f>IFERROR(INDEX(Sheet1!N:N, MATCH(C516, Sheet1!E:E, 0)), "Non trouvé")</f>
        <v>0.18994240473348881</v>
      </c>
      <c r="K516">
        <f>IFERROR(INDEX(Sheet1!O:O, MATCH(C516, Sheet1!E:E, 0)), "Non trouvé")</f>
        <v>0.3673776056864772</v>
      </c>
      <c r="L516">
        <f t="shared" si="22"/>
        <v>-8.8728393584203841E-3</v>
      </c>
      <c r="M516">
        <f t="shared" si="23"/>
        <v>9.8815244091909185E-2</v>
      </c>
      <c r="N516" s="59">
        <f>IFERROR(INDEX(Sheet7!L:L, MATCH(B516,Sheet7!B:B, 0)), "Non trouvé")</f>
        <v>1</v>
      </c>
      <c r="O516">
        <v>0.1</v>
      </c>
      <c r="P516">
        <v>9.1127160641579621E-2</v>
      </c>
      <c r="Q516">
        <v>0.18994240473348881</v>
      </c>
      <c r="R516">
        <v>0.3673776056864772</v>
      </c>
    </row>
    <row r="517" spans="1:18" x14ac:dyDescent="0.35">
      <c r="A517" t="s">
        <v>17</v>
      </c>
      <c r="B517" t="s">
        <v>73</v>
      </c>
      <c r="C517" t="str">
        <f t="shared" si="24"/>
        <v>Senegal|HCD Index - Government health exp.</v>
      </c>
      <c r="E517" s="59" t="str">
        <f>IFERROR(INDEX(Sheet7!D:D, MATCH(B517,Sheet7!B:B, 0)), "Non trouvé")</f>
        <v>% of general government expenditure</v>
      </c>
      <c r="F517" t="str">
        <f>IFERROR(INDEX(Sheet7!D:D, MATCH(C517,Sheet7!C:C, 0)), "Non trouvé")</f>
        <v>% of general government expenditure</v>
      </c>
      <c r="G517">
        <v>0.09</v>
      </c>
      <c r="I517">
        <f>IFERROR(INDEX(AO:AO, MATCH(C517, AH:AH, 0)), "Non trouvé")</f>
        <v>0.22405185005382949</v>
      </c>
      <c r="J517">
        <f>IFERROR(INDEX(Sheet1!N:N, MATCH(C517, Sheet1!E:E, 0)), "Non trouvé")</f>
        <v>0.15189470671838709</v>
      </c>
      <c r="K517">
        <f>IFERROR(INDEX(Sheet1!O:O, MATCH(C517, Sheet1!E:E, 0)), "Non trouvé")</f>
        <v>0.30991163435764318</v>
      </c>
      <c r="L517">
        <f t="shared" si="22"/>
        <v>0.1340518500538295</v>
      </c>
      <c r="M517">
        <f t="shared" si="23"/>
        <v>-7.2157143335442403E-2</v>
      </c>
      <c r="N517" s="59">
        <f>IFERROR(INDEX(Sheet7!L:L, MATCH(B517,Sheet7!B:B, 0)), "Non trouvé")</f>
        <v>1</v>
      </c>
      <c r="O517">
        <v>0.09</v>
      </c>
      <c r="P517">
        <v>0.22405185005382949</v>
      </c>
      <c r="Q517">
        <v>0.15189470671838709</v>
      </c>
      <c r="R517">
        <v>0.30991163435764318</v>
      </c>
    </row>
    <row r="518" spans="1:18" x14ac:dyDescent="0.35">
      <c r="A518" t="s">
        <v>18</v>
      </c>
      <c r="B518" t="s">
        <v>73</v>
      </c>
      <c r="C518" t="str">
        <f t="shared" si="24"/>
        <v>Sierra Leone|HCD Index - Government health exp.</v>
      </c>
      <c r="E518" s="59" t="str">
        <f>IFERROR(INDEX(Sheet7!D:D, MATCH(B518,Sheet7!B:B, 0)), "Non trouvé")</f>
        <v>% of general government expenditure</v>
      </c>
      <c r="F518" t="str">
        <f>IFERROR(INDEX(Sheet7!D:D, MATCH(C518,Sheet7!C:C, 0)), "Non trouvé")</f>
        <v>% of general government expenditure</v>
      </c>
      <c r="G518">
        <v>0.27</v>
      </c>
      <c r="I518">
        <f>IFERROR(INDEX(AO:AO, MATCH(C518, AH:AH, 0)), "Non trouvé")</f>
        <v>0.1537684570282756</v>
      </c>
      <c r="J518">
        <f>IFERROR(INDEX(Sheet1!N:N, MATCH(C518, Sheet1!E:E, 0)), "Non trouvé")</f>
        <v>0.3918327153731756</v>
      </c>
      <c r="K518">
        <f>IFERROR(INDEX(Sheet1!O:O, MATCH(C518, Sheet1!E:E, 0)), "Non trouvé")</f>
        <v>0.67230598264596342</v>
      </c>
      <c r="L518">
        <f t="shared" si="22"/>
        <v>-0.11623154297172442</v>
      </c>
      <c r="M518">
        <f t="shared" si="23"/>
        <v>0.2380642583449</v>
      </c>
      <c r="N518" s="59">
        <f>IFERROR(INDEX(Sheet7!L:L, MATCH(B518,Sheet7!B:B, 0)), "Non trouvé")</f>
        <v>1</v>
      </c>
      <c r="O518">
        <v>0.27</v>
      </c>
      <c r="P518">
        <v>0.1537684570282756</v>
      </c>
      <c r="Q518">
        <v>0.3918327153731756</v>
      </c>
      <c r="R518">
        <v>0.67230598264596342</v>
      </c>
    </row>
    <row r="519" spans="1:18" x14ac:dyDescent="0.35">
      <c r="A519" t="s">
        <v>20</v>
      </c>
      <c r="B519" t="s">
        <v>73</v>
      </c>
      <c r="C519" t="str">
        <f t="shared" si="24"/>
        <v>Togo|HCD Index - Government health exp.</v>
      </c>
      <c r="E519" s="59" t="str">
        <f>IFERROR(INDEX(Sheet7!D:D, MATCH(B519,Sheet7!B:B, 0)), "Non trouvé")</f>
        <v>% of general government expenditure</v>
      </c>
      <c r="F519" t="str">
        <f>IFERROR(INDEX(Sheet7!D:D, MATCH(C519,Sheet7!C:C, 0)), "Non trouvé")</f>
        <v>% of general government expenditure</v>
      </c>
      <c r="G519">
        <v>0.09</v>
      </c>
      <c r="I519">
        <f>IFERROR(INDEX(AO:AO, MATCH(C519, AH:AH, 0)), "Non trouvé")</f>
        <v>0.1592939033219489</v>
      </c>
      <c r="J519">
        <f>IFERROR(INDEX(Sheet1!N:N, MATCH(C519, Sheet1!E:E, 0)), "Non trouvé")</f>
        <v>0.13817716602605401</v>
      </c>
      <c r="K519">
        <f>IFERROR(INDEX(Sheet1!O:O, MATCH(C519, Sheet1!E:E, 0)), "Non trouvé")</f>
        <v>0.28919311940793863</v>
      </c>
      <c r="L519">
        <f t="shared" si="22"/>
        <v>6.9293903321948902E-2</v>
      </c>
      <c r="M519">
        <f t="shared" si="23"/>
        <v>-2.1116737295894888E-2</v>
      </c>
      <c r="N519" s="59">
        <f>IFERROR(INDEX(Sheet7!L:L, MATCH(B519,Sheet7!B:B, 0)), "Non trouvé")</f>
        <v>1</v>
      </c>
      <c r="O519">
        <v>0.09</v>
      </c>
      <c r="P519">
        <v>0.1592939033219489</v>
      </c>
      <c r="Q519">
        <v>0.13817716602605401</v>
      </c>
      <c r="R519">
        <v>0.28919311940793863</v>
      </c>
    </row>
    <row r="520" spans="1:18" x14ac:dyDescent="0.35">
      <c r="A520" t="s">
        <v>15</v>
      </c>
      <c r="B520" t="s">
        <v>75</v>
      </c>
      <c r="C520" t="str">
        <f t="shared" si="24"/>
        <v>Niger|HCD Index - Child Marriage</v>
      </c>
      <c r="E520" s="59" t="str">
        <f>IFERROR(INDEX(Sheet7!D:D, MATCH(B520,Sheet7!B:B, 0)), "Non trouvé")</f>
        <v>% of women ages 20-24 married before 18</v>
      </c>
      <c r="F520" t="str">
        <f>IFERROR(INDEX(Sheet7!D:D, MATCH(C520,Sheet7!C:C, 0)), "Non trouvé")</f>
        <v>% of women ages 20-24 married before 18</v>
      </c>
      <c r="I520">
        <f>IFERROR(INDEX(AO:AO, MATCH(C520, AH:AH, 0)), "Non trouvé")</f>
        <v>0</v>
      </c>
      <c r="J520">
        <f>IFERROR(INDEX(Sheet1!N:N, MATCH(C520, Sheet1!E:E, 0)), "Non trouvé")</f>
        <v>0</v>
      </c>
      <c r="K520">
        <f>IFERROR(INDEX(Sheet1!O:O, MATCH(C520, Sheet1!E:E, 0)), "Non trouvé")</f>
        <v>0.89353471144569141</v>
      </c>
      <c r="L520">
        <f t="shared" si="22"/>
        <v>0</v>
      </c>
      <c r="M520">
        <f t="shared" si="23"/>
        <v>0</v>
      </c>
      <c r="N520" s="59">
        <f>IFERROR(INDEX(Sheet7!L:L, MATCH(B520,Sheet7!B:B, 0)), "Non trouvé")</f>
        <v>-1</v>
      </c>
      <c r="P520">
        <v>0</v>
      </c>
      <c r="Q520">
        <v>0</v>
      </c>
      <c r="R520">
        <v>0.89353471144569141</v>
      </c>
    </row>
    <row r="521" spans="1:18" x14ac:dyDescent="0.35">
      <c r="A521" t="s">
        <v>16</v>
      </c>
      <c r="B521" t="s">
        <v>75</v>
      </c>
      <c r="C521" t="str">
        <f t="shared" si="24"/>
        <v>Nigeria|HCD Index - Child Marriage</v>
      </c>
      <c r="E521" s="59" t="str">
        <f>IFERROR(INDEX(Sheet7!D:D, MATCH(B521,Sheet7!B:B, 0)), "Non trouvé")</f>
        <v>% of women ages 20-24 married before 18</v>
      </c>
      <c r="F521" t="str">
        <f>IFERROR(INDEX(Sheet7!D:D, MATCH(C521,Sheet7!C:C, 0)), "Non trouvé")</f>
        <v>% of women ages 20-24 married before 18</v>
      </c>
      <c r="G521">
        <v>0.2</v>
      </c>
      <c r="I521">
        <f>IFERROR(INDEX(AO:AO, MATCH(C521, AH:AH, 0)), "Non trouvé")</f>
        <v>0</v>
      </c>
      <c r="J521">
        <f>IFERROR(INDEX(Sheet1!N:N, MATCH(C521, Sheet1!E:E, 0)), "Non trouvé")</f>
        <v>0</v>
      </c>
      <c r="K521">
        <f>IFERROR(INDEX(Sheet1!O:O, MATCH(C521, Sheet1!E:E, 0)), "Non trouvé")</f>
        <v>0.89353471144569141</v>
      </c>
      <c r="L521">
        <f t="shared" si="22"/>
        <v>-0.2</v>
      </c>
      <c r="M521">
        <f t="shared" si="23"/>
        <v>0</v>
      </c>
      <c r="N521" s="59">
        <f>IFERROR(INDEX(Sheet7!L:L, MATCH(B521,Sheet7!B:B, 0)), "Non trouvé")</f>
        <v>-1</v>
      </c>
      <c r="O521">
        <v>0.2</v>
      </c>
      <c r="P521">
        <v>0</v>
      </c>
      <c r="Q521">
        <v>0</v>
      </c>
      <c r="R521">
        <v>0.89353471144569141</v>
      </c>
    </row>
    <row r="522" spans="1:18" x14ac:dyDescent="0.35">
      <c r="A522" t="s">
        <v>17</v>
      </c>
      <c r="B522" t="s">
        <v>75</v>
      </c>
      <c r="C522" t="str">
        <f t="shared" si="24"/>
        <v>Senegal|HCD Index - Child Marriage</v>
      </c>
      <c r="E522" s="59" t="str">
        <f>IFERROR(INDEX(Sheet7!D:D, MATCH(B522,Sheet7!B:B, 0)), "Non trouvé")</f>
        <v>% of women ages 20-24 married before 18</v>
      </c>
      <c r="F522" t="str">
        <f>IFERROR(INDEX(Sheet7!D:D, MATCH(C522,Sheet7!C:C, 0)), "Non trouvé")</f>
        <v>% of women ages 20-24 married before 18</v>
      </c>
      <c r="G522">
        <v>0.53</v>
      </c>
      <c r="I522">
        <f>IFERROR(INDEX(AO:AO, MATCH(C522, AH:AH, 0)), "Non trouvé")</f>
        <v>0.52577876559710457</v>
      </c>
      <c r="J522">
        <f>IFERROR(INDEX(Sheet1!N:N, MATCH(C522, Sheet1!E:E, 0)), "Non trouvé")</f>
        <v>0.63005781383846626</v>
      </c>
      <c r="K522">
        <f>IFERROR(INDEX(Sheet1!O:O, MATCH(C522, Sheet1!E:E, 0)), "Non trouvé")</f>
        <v>0.94992050886818247</v>
      </c>
      <c r="L522">
        <f t="shared" si="22"/>
        <v>-4.2212344028954574E-3</v>
      </c>
      <c r="M522">
        <f t="shared" si="23"/>
        <v>0.10427904824136169</v>
      </c>
      <c r="N522" s="59">
        <f>IFERROR(INDEX(Sheet7!L:L, MATCH(B522,Sheet7!B:B, 0)), "Non trouvé")</f>
        <v>-1</v>
      </c>
      <c r="O522">
        <v>0.53</v>
      </c>
      <c r="P522">
        <v>0.52577876559710457</v>
      </c>
      <c r="Q522">
        <v>0.63005781383846626</v>
      </c>
      <c r="R522">
        <v>0.94992050886818247</v>
      </c>
    </row>
    <row r="523" spans="1:18" x14ac:dyDescent="0.35">
      <c r="A523" t="s">
        <v>18</v>
      </c>
      <c r="B523" t="s">
        <v>75</v>
      </c>
      <c r="C523" t="str">
        <f t="shared" si="24"/>
        <v>Sierra Leone|HCD Index - Child Marriage</v>
      </c>
      <c r="E523" s="59" t="str">
        <f>IFERROR(INDEX(Sheet7!D:D, MATCH(B523,Sheet7!B:B, 0)), "Non trouvé")</f>
        <v>% of women ages 20-24 married before 18</v>
      </c>
      <c r="F523" t="str">
        <f>IFERROR(INDEX(Sheet7!D:D, MATCH(C523,Sheet7!C:C, 0)), "Non trouvé")</f>
        <v>% of women ages 20-24 married before 18</v>
      </c>
      <c r="G523">
        <v>0.55000000000000004</v>
      </c>
      <c r="I523">
        <f>IFERROR(INDEX(AO:AO, MATCH(C523, AH:AH, 0)), "Non trouvé")</f>
        <v>0.54863871192741342</v>
      </c>
      <c r="J523">
        <f>IFERROR(INDEX(Sheet1!N:N, MATCH(C523, Sheet1!E:E, 0)), "Non trouvé")</f>
        <v>0</v>
      </c>
      <c r="K523">
        <f>IFERROR(INDEX(Sheet1!O:O, MATCH(C523, Sheet1!E:E, 0)), "Non trouvé")</f>
        <v>0.89353471144569141</v>
      </c>
      <c r="L523">
        <f t="shared" si="22"/>
        <v>-1.3612880725866194E-3</v>
      </c>
      <c r="M523">
        <f t="shared" si="23"/>
        <v>-0.54863871192741342</v>
      </c>
      <c r="N523" s="59">
        <f>IFERROR(INDEX(Sheet7!L:L, MATCH(B523,Sheet7!B:B, 0)), "Non trouvé")</f>
        <v>-1</v>
      </c>
      <c r="O523">
        <v>0.55000000000000004</v>
      </c>
      <c r="P523">
        <v>0.54863871192741342</v>
      </c>
      <c r="Q523">
        <v>0</v>
      </c>
      <c r="R523">
        <v>0.89353471144569141</v>
      </c>
    </row>
    <row r="524" spans="1:18" x14ac:dyDescent="0.35">
      <c r="A524" t="s">
        <v>20</v>
      </c>
      <c r="B524" t="s">
        <v>75</v>
      </c>
      <c r="C524" t="str">
        <f t="shared" si="24"/>
        <v>Togo|HCD Index - Child Marriage</v>
      </c>
      <c r="E524" s="59" t="str">
        <f>IFERROR(INDEX(Sheet7!D:D, MATCH(B524,Sheet7!B:B, 0)), "Non trouvé")</f>
        <v>% of women ages 20-24 married before 18</v>
      </c>
      <c r="F524" t="str">
        <f>IFERROR(INDEX(Sheet7!D:D, MATCH(C524,Sheet7!C:C, 0)), "Non trouvé")</f>
        <v>% of women ages 20-24 married before 18</v>
      </c>
      <c r="G524">
        <v>0.67</v>
      </c>
      <c r="I524">
        <f>IFERROR(INDEX(AO:AO, MATCH(C524, AH:AH, 0)), "Non trouvé")</f>
        <v>0</v>
      </c>
      <c r="J524">
        <f>IFERROR(INDEX(Sheet1!N:N, MATCH(C524, Sheet1!E:E, 0)), "Non trouvé")</f>
        <v>0</v>
      </c>
      <c r="K524">
        <f>IFERROR(INDEX(Sheet1!O:O, MATCH(C524, Sheet1!E:E, 0)), "Non trouvé")</f>
        <v>0.89353471144569141</v>
      </c>
      <c r="L524">
        <f t="shared" si="22"/>
        <v>-0.67</v>
      </c>
      <c r="M524">
        <f t="shared" si="23"/>
        <v>0</v>
      </c>
      <c r="N524" s="59">
        <f>IFERROR(INDEX(Sheet7!L:L, MATCH(B524,Sheet7!B:B, 0)), "Non trouvé")</f>
        <v>-1</v>
      </c>
      <c r="O524">
        <v>0.67</v>
      </c>
      <c r="P524">
        <v>0</v>
      </c>
      <c r="Q524">
        <v>0</v>
      </c>
      <c r="R524">
        <v>0.89353471144569141</v>
      </c>
    </row>
    <row r="525" spans="1:18" x14ac:dyDescent="0.35">
      <c r="A525" t="s">
        <v>15</v>
      </c>
      <c r="B525" t="s">
        <v>61</v>
      </c>
      <c r="C525" t="str">
        <f t="shared" si="24"/>
        <v>Niger|HCD Index - Education, skills and labor participation</v>
      </c>
      <c r="E525" s="59" t="str">
        <f>IFERROR(INDEX(Sheet7!D:D, MATCH(B525,Sheet7!B:B, 0)), "Non trouvé")</f>
        <v>Scale 0-1</v>
      </c>
      <c r="F525" t="str">
        <f>IFERROR(INDEX(Sheet7!D:D, MATCH(C525,Sheet7!C:C, 0)), "Non trouvé")</f>
        <v>Scale 0-1</v>
      </c>
      <c r="G525">
        <v>0.1</v>
      </c>
      <c r="I525">
        <f>IFERROR(INDEX(AO:AO, MATCH(C525, AH:AH, 0)), "Non trouvé")</f>
        <v>0.12891121704210359</v>
      </c>
      <c r="J525">
        <f>IFERROR(INDEX(Sheet1!N:N, MATCH(C525, Sheet1!E:E, 0)), "Non trouvé")</f>
        <v>0.1124594111801894</v>
      </c>
      <c r="K525">
        <f>IFERROR(INDEX(Sheet1!O:O, MATCH(C525, Sheet1!E:E, 0)), "Non trouvé")</f>
        <v>0.23357517032785141</v>
      </c>
      <c r="L525">
        <f t="shared" si="22"/>
        <v>2.8911217042103587E-2</v>
      </c>
      <c r="M525">
        <f t="shared" si="23"/>
        <v>-1.6451805861914193E-2</v>
      </c>
      <c r="N525" s="59">
        <f>IFERROR(INDEX(Sheet7!L:L, MATCH(B525,Sheet7!B:B, 0)), "Non trouvé")</f>
        <v>1</v>
      </c>
      <c r="O525">
        <v>0.1</v>
      </c>
      <c r="P525">
        <v>0.12891121704210359</v>
      </c>
      <c r="Q525">
        <v>0.1124594111801894</v>
      </c>
      <c r="R525">
        <v>0.23357517032785141</v>
      </c>
    </row>
    <row r="526" spans="1:18" x14ac:dyDescent="0.35">
      <c r="A526" t="s">
        <v>16</v>
      </c>
      <c r="B526" t="s">
        <v>61</v>
      </c>
      <c r="C526" t="str">
        <f t="shared" si="24"/>
        <v>Nigeria|HCD Index - Education, skills and labor participation</v>
      </c>
      <c r="E526" s="59" t="str">
        <f>IFERROR(INDEX(Sheet7!D:D, MATCH(B526,Sheet7!B:B, 0)), "Non trouvé")</f>
        <v>Scale 0-1</v>
      </c>
      <c r="F526" t="str">
        <f>IFERROR(INDEX(Sheet7!D:D, MATCH(C526,Sheet7!C:C, 0)), "Non trouvé")</f>
        <v>Scale 0-1</v>
      </c>
      <c r="G526">
        <v>0.17</v>
      </c>
      <c r="I526">
        <f>IFERROR(INDEX(AO:AO, MATCH(C526, AH:AH, 0)), "Non trouvé")</f>
        <v>0.3607066810100048</v>
      </c>
      <c r="J526">
        <f>IFERROR(INDEX(Sheet1!N:N, MATCH(C526, Sheet1!E:E, 0)), "Non trouvé")</f>
        <v>0.45156894687921001</v>
      </c>
      <c r="K526">
        <f>IFERROR(INDEX(Sheet1!O:O, MATCH(C526, Sheet1!E:E, 0)), "Non trouvé")</f>
        <v>0.6516867239960602</v>
      </c>
      <c r="L526">
        <f t="shared" si="22"/>
        <v>0.19070668101000479</v>
      </c>
      <c r="M526">
        <f t="shared" si="23"/>
        <v>9.0862265869205205E-2</v>
      </c>
      <c r="N526" s="59">
        <f>IFERROR(INDEX(Sheet7!L:L, MATCH(B526,Sheet7!B:B, 0)), "Non trouvé")</f>
        <v>1</v>
      </c>
      <c r="O526">
        <v>0.17</v>
      </c>
      <c r="P526">
        <v>0.3607066810100048</v>
      </c>
      <c r="Q526">
        <v>0.45156894687921001</v>
      </c>
      <c r="R526">
        <v>0.6516867239960602</v>
      </c>
    </row>
    <row r="527" spans="1:18" x14ac:dyDescent="0.35">
      <c r="A527" t="s">
        <v>17</v>
      </c>
      <c r="B527" t="s">
        <v>61</v>
      </c>
      <c r="C527" t="str">
        <f t="shared" si="24"/>
        <v>Senegal|HCD Index - Education, skills and labor participation</v>
      </c>
      <c r="E527" s="59" t="str">
        <f>IFERROR(INDEX(Sheet7!D:D, MATCH(B527,Sheet7!B:B, 0)), "Non trouvé")</f>
        <v>Scale 0-1</v>
      </c>
      <c r="F527" t="str">
        <f>IFERROR(INDEX(Sheet7!D:D, MATCH(C527,Sheet7!C:C, 0)), "Non trouvé")</f>
        <v>Scale 0-1</v>
      </c>
      <c r="G527">
        <v>0.25</v>
      </c>
      <c r="I527">
        <f>IFERROR(INDEX(AO:AO, MATCH(C527, AH:AH, 0)), "Non trouvé")</f>
        <v>0.23959527016948531</v>
      </c>
      <c r="J527">
        <f>IFERROR(INDEX(Sheet1!N:N, MATCH(C527, Sheet1!E:E, 0)), "Non trouvé")</f>
        <v>0.28489459606414558</v>
      </c>
      <c r="K527">
        <f>IFERROR(INDEX(Sheet1!O:O, MATCH(C527, Sheet1!E:E, 0)), "Non trouvé")</f>
        <v>0.48035842966116982</v>
      </c>
      <c r="L527">
        <f t="shared" si="22"/>
        <v>-1.0404729830514686E-2</v>
      </c>
      <c r="M527">
        <f t="shared" si="23"/>
        <v>4.5299325894660264E-2</v>
      </c>
      <c r="N527" s="59">
        <f>IFERROR(INDEX(Sheet7!L:L, MATCH(B527,Sheet7!B:B, 0)), "Non trouvé")</f>
        <v>1</v>
      </c>
      <c r="O527">
        <v>0.25</v>
      </c>
      <c r="P527">
        <v>0.23959527016948531</v>
      </c>
      <c r="Q527">
        <v>0.28489459606414558</v>
      </c>
      <c r="R527">
        <v>0.48035842966116982</v>
      </c>
    </row>
    <row r="528" spans="1:18" x14ac:dyDescent="0.35">
      <c r="A528" t="s">
        <v>18</v>
      </c>
      <c r="B528" t="s">
        <v>61</v>
      </c>
      <c r="C528" t="str">
        <f t="shared" si="24"/>
        <v>Sierra Leone|HCD Index - Education, skills and labor participation</v>
      </c>
      <c r="E528" s="59" t="str">
        <f>IFERROR(INDEX(Sheet7!D:D, MATCH(B528,Sheet7!B:B, 0)), "Non trouvé")</f>
        <v>Scale 0-1</v>
      </c>
      <c r="F528" t="str">
        <f>IFERROR(INDEX(Sheet7!D:D, MATCH(C528,Sheet7!C:C, 0)), "Non trouvé")</f>
        <v>Scale 0-1</v>
      </c>
      <c r="G528">
        <v>0.33</v>
      </c>
      <c r="I528">
        <f>IFERROR(INDEX(AO:AO, MATCH(C528, AH:AH, 0)), "Non trouvé")</f>
        <v>0.1658191427218467</v>
      </c>
      <c r="J528">
        <f>IFERROR(INDEX(Sheet1!N:N, MATCH(C528, Sheet1!E:E, 0)), "Non trouvé")</f>
        <v>0.35237956726526087</v>
      </c>
      <c r="K528">
        <f>IFERROR(INDEX(Sheet1!O:O, MATCH(C528, Sheet1!E:E, 0)), "Non trouvé")</f>
        <v>0.47824905774071691</v>
      </c>
      <c r="L528">
        <f t="shared" si="22"/>
        <v>-0.16418085727815332</v>
      </c>
      <c r="M528">
        <f t="shared" si="23"/>
        <v>0.18656042454341418</v>
      </c>
      <c r="N528" s="59">
        <f>IFERROR(INDEX(Sheet7!L:L, MATCH(B528,Sheet7!B:B, 0)), "Non trouvé")</f>
        <v>1</v>
      </c>
      <c r="O528">
        <v>0.33</v>
      </c>
      <c r="P528">
        <v>0.1658191427218467</v>
      </c>
      <c r="Q528">
        <v>0.35237956726526087</v>
      </c>
      <c r="R528">
        <v>0.47824905774071691</v>
      </c>
    </row>
    <row r="529" spans="1:18" x14ac:dyDescent="0.35">
      <c r="A529" t="s">
        <v>20</v>
      </c>
      <c r="B529" t="s">
        <v>61</v>
      </c>
      <c r="C529" t="str">
        <f t="shared" si="24"/>
        <v>Togo|HCD Index - Education, skills and labor participation</v>
      </c>
      <c r="E529" s="59" t="str">
        <f>IFERROR(INDEX(Sheet7!D:D, MATCH(B529,Sheet7!B:B, 0)), "Non trouvé")</f>
        <v>Scale 0-1</v>
      </c>
      <c r="F529" t="str">
        <f>IFERROR(INDEX(Sheet7!D:D, MATCH(C529,Sheet7!C:C, 0)), "Non trouvé")</f>
        <v>Scale 0-1</v>
      </c>
      <c r="G529">
        <v>0.41</v>
      </c>
      <c r="I529">
        <f>IFERROR(INDEX(AO:AO, MATCH(C529, AH:AH, 0)), "Non trouvé")</f>
        <v>0.37265569782137131</v>
      </c>
      <c r="J529">
        <f>IFERROR(INDEX(Sheet1!N:N, MATCH(C529, Sheet1!E:E, 0)), "Non trouvé")</f>
        <v>0.41391648929871577</v>
      </c>
      <c r="K529">
        <f>IFERROR(INDEX(Sheet1!O:O, MATCH(C529, Sheet1!E:E, 0)), "Non trouvé")</f>
        <v>0.50780369828604988</v>
      </c>
      <c r="L529">
        <f t="shared" si="22"/>
        <v>-3.7344302178628663E-2</v>
      </c>
      <c r="M529">
        <f t="shared" si="23"/>
        <v>4.1260791477344461E-2</v>
      </c>
      <c r="N529" s="59">
        <f>IFERROR(INDEX(Sheet7!L:L, MATCH(B529,Sheet7!B:B, 0)), "Non trouvé")</f>
        <v>1</v>
      </c>
      <c r="O529">
        <v>0.41</v>
      </c>
      <c r="P529">
        <v>0.37265569782137131</v>
      </c>
      <c r="Q529">
        <v>0.41391648929871577</v>
      </c>
      <c r="R529">
        <v>0.50780369828604988</v>
      </c>
    </row>
    <row r="530" spans="1:18" x14ac:dyDescent="0.35">
      <c r="A530" t="s">
        <v>15</v>
      </c>
      <c r="B530" t="s">
        <v>77</v>
      </c>
      <c r="C530" t="str">
        <f t="shared" si="24"/>
        <v>Niger|HCD Index - Government Education exp.</v>
      </c>
      <c r="E530" s="59" t="str">
        <f>IFERROR(INDEX(Sheet7!D:D, MATCH(B530,Sheet7!B:B, 0)), "Non trouvé")</f>
        <v>%GDP</v>
      </c>
      <c r="F530" t="str">
        <f>IFERROR(INDEX(Sheet7!D:D, MATCH(C530,Sheet7!C:C, 0)), "Non trouvé")</f>
        <v>%GDP</v>
      </c>
      <c r="G530">
        <v>0.3</v>
      </c>
      <c r="I530">
        <f>IFERROR(INDEX(AO:AO, MATCH(C530, AH:AH, 0)), "Non trouvé")</f>
        <v>0.38272698106000769</v>
      </c>
      <c r="J530">
        <f>IFERROR(INDEX(Sheet1!N:N, MATCH(C530, Sheet1!E:E, 0)), "Non trouvé")</f>
        <v>0.1080880691811987</v>
      </c>
      <c r="K530">
        <f>IFERROR(INDEX(Sheet1!O:O, MATCH(C530, Sheet1!E:E, 0)), "Non trouvé")</f>
        <v>0.16376455182428151</v>
      </c>
      <c r="L530">
        <f t="shared" si="22"/>
        <v>8.2726981060007698E-2</v>
      </c>
      <c r="M530">
        <f t="shared" si="23"/>
        <v>-0.27463891187880896</v>
      </c>
      <c r="N530" s="59">
        <f>IFERROR(INDEX(Sheet7!L:L, MATCH(B530,Sheet7!B:B, 0)), "Non trouvé")</f>
        <v>1</v>
      </c>
      <c r="O530">
        <v>0.3</v>
      </c>
      <c r="P530">
        <v>0.38272698106000769</v>
      </c>
      <c r="Q530">
        <v>0.1080880691811987</v>
      </c>
      <c r="R530">
        <v>0.16376455182428151</v>
      </c>
    </row>
    <row r="531" spans="1:18" x14ac:dyDescent="0.35">
      <c r="A531" t="s">
        <v>16</v>
      </c>
      <c r="B531" t="s">
        <v>77</v>
      </c>
      <c r="C531" t="str">
        <f t="shared" si="24"/>
        <v>Nigeria|HCD Index - Government Education exp.</v>
      </c>
      <c r="E531" s="59" t="str">
        <f>IFERROR(INDEX(Sheet7!D:D, MATCH(B531,Sheet7!B:B, 0)), "Non trouvé")</f>
        <v>%GDP</v>
      </c>
      <c r="F531" t="str">
        <f>IFERROR(INDEX(Sheet7!D:D, MATCH(C531,Sheet7!C:C, 0)), "Non trouvé")</f>
        <v>%GDP</v>
      </c>
      <c r="I531">
        <f>IFERROR(INDEX(AO:AO, MATCH(C531, AH:AH, 0)), "Non trouvé")</f>
        <v>0.99031565265902421</v>
      </c>
      <c r="J531">
        <f>IFERROR(INDEX(Sheet1!N:N, MATCH(C531, Sheet1!E:E, 0)), "Non trouvé")</f>
        <v>0.82110293470935936</v>
      </c>
      <c r="K531">
        <f>IFERROR(INDEX(Sheet1!O:O, MATCH(C531, Sheet1!E:E, 0)), "Non trouvé")</f>
        <v>1</v>
      </c>
      <c r="L531">
        <f t="shared" si="22"/>
        <v>0.99031565265902421</v>
      </c>
      <c r="M531">
        <f t="shared" si="23"/>
        <v>-0.16921271794966486</v>
      </c>
      <c r="N531" s="59">
        <f>IFERROR(INDEX(Sheet7!L:L, MATCH(B531,Sheet7!B:B, 0)), "Non trouvé")</f>
        <v>1</v>
      </c>
      <c r="P531">
        <v>0.99031565265902421</v>
      </c>
      <c r="Q531">
        <v>0.82110293470935936</v>
      </c>
      <c r="R531">
        <v>1</v>
      </c>
    </row>
    <row r="532" spans="1:18" x14ac:dyDescent="0.35">
      <c r="A532" t="s">
        <v>17</v>
      </c>
      <c r="B532" t="s">
        <v>77</v>
      </c>
      <c r="C532" t="str">
        <f t="shared" si="24"/>
        <v>Senegal|HCD Index - Government Education exp.</v>
      </c>
      <c r="E532" s="59" t="str">
        <f>IFERROR(INDEX(Sheet7!D:D, MATCH(B532,Sheet7!B:B, 0)), "Non trouvé")</f>
        <v>%GDP</v>
      </c>
      <c r="F532" t="str">
        <f>IFERROR(INDEX(Sheet7!D:D, MATCH(C532,Sheet7!C:C, 0)), "Non trouvé")</f>
        <v>%GDP</v>
      </c>
      <c r="G532">
        <v>0.7</v>
      </c>
      <c r="I532">
        <f>IFERROR(INDEX(AO:AO, MATCH(C532, AH:AH, 0)), "Non trouvé")</f>
        <v>0.69264009660853787</v>
      </c>
      <c r="J532">
        <f>IFERROR(INDEX(Sheet1!N:N, MATCH(C532, Sheet1!E:E, 0)), "Non trouvé")</f>
        <v>0.54584261898306874</v>
      </c>
      <c r="K532">
        <f>IFERROR(INDEX(Sheet1!O:O, MATCH(C532, Sheet1!E:E, 0)), "Non trouvé")</f>
        <v>0.64575960958219947</v>
      </c>
      <c r="L532">
        <f t="shared" si="22"/>
        <v>-7.3599033914620859E-3</v>
      </c>
      <c r="M532">
        <f t="shared" si="23"/>
        <v>-0.14679747762546913</v>
      </c>
      <c r="N532" s="59">
        <f>IFERROR(INDEX(Sheet7!L:L, MATCH(B532,Sheet7!B:B, 0)), "Non trouvé")</f>
        <v>1</v>
      </c>
      <c r="O532">
        <v>0.7</v>
      </c>
      <c r="P532">
        <v>0.69264009660853787</v>
      </c>
      <c r="Q532">
        <v>0.54584261898306874</v>
      </c>
      <c r="R532">
        <v>0.64575960958219947</v>
      </c>
    </row>
    <row r="533" spans="1:18" x14ac:dyDescent="0.35">
      <c r="A533" t="s">
        <v>18</v>
      </c>
      <c r="B533" t="s">
        <v>77</v>
      </c>
      <c r="C533" t="str">
        <f t="shared" si="24"/>
        <v>Sierra Leone|HCD Index - Government Education exp.</v>
      </c>
      <c r="E533" s="59" t="str">
        <f>IFERROR(INDEX(Sheet7!D:D, MATCH(B533,Sheet7!B:B, 0)), "Non trouvé")</f>
        <v>%GDP</v>
      </c>
      <c r="F533" t="str">
        <f>IFERROR(INDEX(Sheet7!D:D, MATCH(C533,Sheet7!C:C, 0)), "Non trouvé")</f>
        <v>%GDP</v>
      </c>
      <c r="G533">
        <v>0.53</v>
      </c>
      <c r="I533">
        <f>IFERROR(INDEX(AO:AO, MATCH(C533, AH:AH, 0)), "Non trouvé")</f>
        <v>0.170439688316218</v>
      </c>
      <c r="J533">
        <f>IFERROR(INDEX(Sheet1!N:N, MATCH(C533, Sheet1!E:E, 0)), "Non trouvé")</f>
        <v>0.54815127971211286</v>
      </c>
      <c r="K533">
        <f>IFERROR(INDEX(Sheet1!O:O, MATCH(C533, Sheet1!E:E, 0)), "Non trouvé")</f>
        <v>0.64830158901323609</v>
      </c>
      <c r="L533">
        <f t="shared" si="22"/>
        <v>-0.359560311683782</v>
      </c>
      <c r="M533">
        <f t="shared" si="23"/>
        <v>0.37771159139589483</v>
      </c>
      <c r="N533" s="59">
        <f>IFERROR(INDEX(Sheet7!L:L, MATCH(B533,Sheet7!B:B, 0)), "Non trouvé")</f>
        <v>1</v>
      </c>
      <c r="O533">
        <v>0.53</v>
      </c>
      <c r="P533">
        <v>0.170439688316218</v>
      </c>
      <c r="Q533">
        <v>0.54815127971211286</v>
      </c>
      <c r="R533">
        <v>0.64830158901323609</v>
      </c>
    </row>
    <row r="534" spans="1:18" x14ac:dyDescent="0.35">
      <c r="A534" t="s">
        <v>20</v>
      </c>
      <c r="B534" t="s">
        <v>77</v>
      </c>
      <c r="C534" t="str">
        <f t="shared" si="24"/>
        <v>Togo|HCD Index - Government Education exp.</v>
      </c>
      <c r="E534" s="59" t="str">
        <f>IFERROR(INDEX(Sheet7!D:D, MATCH(B534,Sheet7!B:B, 0)), "Non trouvé")</f>
        <v>%GDP</v>
      </c>
      <c r="F534" t="str">
        <f>IFERROR(INDEX(Sheet7!D:D, MATCH(C534,Sheet7!C:C, 0)), "Non trouvé")</f>
        <v>%GDP</v>
      </c>
      <c r="G534">
        <v>0.63</v>
      </c>
      <c r="I534">
        <f>IFERROR(INDEX(AO:AO, MATCH(C534, AH:AH, 0)), "Non trouvé")</f>
        <v>0.32167531151533207</v>
      </c>
      <c r="J534">
        <f>IFERROR(INDEX(Sheet1!N:N, MATCH(C534, Sheet1!E:E, 0)), "Non trouvé")</f>
        <v>0.36105374059668888</v>
      </c>
      <c r="K534">
        <f>IFERROR(INDEX(Sheet1!O:O, MATCH(C534, Sheet1!E:E, 0)), "Non trouvé")</f>
        <v>0.44229553102224778</v>
      </c>
      <c r="L534">
        <f t="shared" si="22"/>
        <v>-0.30832468848466793</v>
      </c>
      <c r="M534">
        <f t="shared" si="23"/>
        <v>3.9378429081356803E-2</v>
      </c>
      <c r="N534" s="59">
        <f>IFERROR(INDEX(Sheet7!L:L, MATCH(B534,Sheet7!B:B, 0)), "Non trouvé")</f>
        <v>1</v>
      </c>
      <c r="O534">
        <v>0.63</v>
      </c>
      <c r="P534">
        <v>0.32167531151533207</v>
      </c>
      <c r="Q534">
        <v>0.36105374059668888</v>
      </c>
      <c r="R534">
        <v>0.44229553102224778</v>
      </c>
    </row>
    <row r="535" spans="1:18" x14ac:dyDescent="0.35">
      <c r="A535" t="s">
        <v>15</v>
      </c>
      <c r="B535" t="s">
        <v>79</v>
      </c>
      <c r="C535" t="str">
        <f t="shared" si="24"/>
        <v>Niger|HCD Index - Ratio of teachers</v>
      </c>
      <c r="E535" s="59" t="str">
        <f>IFERROR(INDEX(Sheet7!D:D, MATCH(B535,Sheet7!B:B, 0)), "Non trouvé")</f>
        <v>pupil-teachers ratio (primary education</v>
      </c>
      <c r="F535" t="str">
        <f>IFERROR(INDEX(Sheet7!D:D, MATCH(C535,Sheet7!C:C, 0)), "Non trouvé")</f>
        <v>pupil-teachers ratio (primary education</v>
      </c>
      <c r="I535">
        <f>IFERROR(INDEX(AO:AO, MATCH(C535, AH:AH, 0)), "Non trouvé")</f>
        <v>0.32343880000001851</v>
      </c>
      <c r="J535">
        <f>IFERROR(INDEX(Sheet1!N:N, MATCH(C535, Sheet1!E:E, 0)), "Non trouvé")</f>
        <v>0</v>
      </c>
      <c r="K535">
        <f>IFERROR(INDEX(Sheet1!O:O, MATCH(C535, Sheet1!E:E, 0)), "Non trouvé")</f>
        <v>0.44084722039107382</v>
      </c>
      <c r="L535">
        <f t="shared" si="22"/>
        <v>0.32343880000001851</v>
      </c>
      <c r="M535">
        <f t="shared" si="23"/>
        <v>-0.32343880000001851</v>
      </c>
      <c r="N535" s="59">
        <f>IFERROR(INDEX(Sheet7!L:L, MATCH(B535,Sheet7!B:B, 0)), "Non trouvé")</f>
        <v>-1</v>
      </c>
      <c r="P535">
        <v>0.32343880000001851</v>
      </c>
      <c r="Q535">
        <v>0</v>
      </c>
      <c r="R535">
        <v>0.44084722039107382</v>
      </c>
    </row>
    <row r="536" spans="1:18" x14ac:dyDescent="0.35">
      <c r="A536" t="s">
        <v>16</v>
      </c>
      <c r="B536" t="s">
        <v>79</v>
      </c>
      <c r="C536" t="str">
        <f t="shared" si="24"/>
        <v>Nigeria|HCD Index - Ratio of teachers</v>
      </c>
      <c r="E536" s="59" t="str">
        <f>IFERROR(INDEX(Sheet7!D:D, MATCH(B536,Sheet7!B:B, 0)), "Non trouvé")</f>
        <v>pupil-teachers ratio (primary education</v>
      </c>
      <c r="F536" t="str">
        <f>IFERROR(INDEX(Sheet7!D:D, MATCH(C536,Sheet7!C:C, 0)), "Non trouvé")</f>
        <v>pupil-teachers ratio (primary education</v>
      </c>
      <c r="G536">
        <v>0.18</v>
      </c>
      <c r="I536">
        <f>IFERROR(INDEX(AO:AO, MATCH(C536, AH:AH, 0)), "Non trouvé")</f>
        <v>0</v>
      </c>
      <c r="J536">
        <f>IFERROR(INDEX(Sheet1!N:N, MATCH(C536, Sheet1!E:E, 0)), "Non trouvé")</f>
        <v>0.1915610770844729</v>
      </c>
      <c r="K536">
        <f>IFERROR(INDEX(Sheet1!O:O, MATCH(C536, Sheet1!E:E, 0)), "Non trouvé")</f>
        <v>0.26499370355820923</v>
      </c>
      <c r="L536">
        <f t="shared" si="22"/>
        <v>-0.18</v>
      </c>
      <c r="M536">
        <f t="shared" si="23"/>
        <v>0.1915610770844729</v>
      </c>
      <c r="N536" s="59">
        <f>IFERROR(INDEX(Sheet7!L:L, MATCH(B536,Sheet7!B:B, 0)), "Non trouvé")</f>
        <v>-1</v>
      </c>
      <c r="O536">
        <v>0.18</v>
      </c>
      <c r="P536">
        <v>0</v>
      </c>
      <c r="Q536">
        <v>0.1915610770844729</v>
      </c>
      <c r="R536">
        <v>0.26499370355820923</v>
      </c>
    </row>
    <row r="537" spans="1:18" x14ac:dyDescent="0.35">
      <c r="A537" t="s">
        <v>17</v>
      </c>
      <c r="B537" t="s">
        <v>79</v>
      </c>
      <c r="C537" t="str">
        <f t="shared" si="24"/>
        <v>Senegal|HCD Index - Ratio of teachers</v>
      </c>
      <c r="E537" s="59" t="str">
        <f>IFERROR(INDEX(Sheet7!D:D, MATCH(B537,Sheet7!B:B, 0)), "Non trouvé")</f>
        <v>pupil-teachers ratio (primary education</v>
      </c>
      <c r="F537" t="str">
        <f>IFERROR(INDEX(Sheet7!D:D, MATCH(C537,Sheet7!C:C, 0)), "Non trouvé")</f>
        <v>pupil-teachers ratio (primary education</v>
      </c>
      <c r="G537">
        <v>0.28999999999999998</v>
      </c>
      <c r="I537">
        <f>IFERROR(INDEX(AO:AO, MATCH(C537, AH:AH, 0)), "Non trouvé")</f>
        <v>0.30710861203195822</v>
      </c>
      <c r="J537">
        <f>IFERROR(INDEX(Sheet1!N:N, MATCH(C537, Sheet1!E:E, 0)), "Non trouvé")</f>
        <v>0</v>
      </c>
      <c r="K537">
        <f>IFERROR(INDEX(Sheet1!O:O, MATCH(C537, Sheet1!E:E, 0)), "Non trouvé")</f>
        <v>0.44084722039107382</v>
      </c>
      <c r="L537">
        <f t="shared" si="22"/>
        <v>1.7108612031958237E-2</v>
      </c>
      <c r="M537">
        <f t="shared" si="23"/>
        <v>-0.30710861203195822</v>
      </c>
      <c r="N537" s="59">
        <f>IFERROR(INDEX(Sheet7!L:L, MATCH(B537,Sheet7!B:B, 0)), "Non trouvé")</f>
        <v>-1</v>
      </c>
      <c r="O537">
        <v>0.28999999999999998</v>
      </c>
      <c r="P537">
        <v>0.30710861203195822</v>
      </c>
      <c r="Q537">
        <v>0</v>
      </c>
      <c r="R537">
        <v>0.44084722039107382</v>
      </c>
    </row>
    <row r="538" spans="1:18" x14ac:dyDescent="0.35">
      <c r="A538" t="s">
        <v>18</v>
      </c>
      <c r="B538" t="s">
        <v>79</v>
      </c>
      <c r="C538" t="str">
        <f t="shared" si="24"/>
        <v>Sierra Leone|HCD Index - Ratio of teachers</v>
      </c>
      <c r="E538" s="59" t="str">
        <f>IFERROR(INDEX(Sheet7!D:D, MATCH(B538,Sheet7!B:B, 0)), "Non trouvé")</f>
        <v>pupil-teachers ratio (primary education</v>
      </c>
      <c r="F538" t="str">
        <f>IFERROR(INDEX(Sheet7!D:D, MATCH(C538,Sheet7!C:C, 0)), "Non trouvé")</f>
        <v>pupil-teachers ratio (primary education</v>
      </c>
      <c r="G538">
        <v>0</v>
      </c>
      <c r="I538">
        <f>IFERROR(INDEX(AO:AO, MATCH(C538, AH:AH, 0)), "Non trouvé")</f>
        <v>0</v>
      </c>
      <c r="J538">
        <f>IFERROR(INDEX(Sheet1!N:N, MATCH(C538, Sheet1!E:E, 0)), "Non trouvé")</f>
        <v>0.31387907299666012</v>
      </c>
      <c r="K538">
        <f>IFERROR(INDEX(Sheet1!O:O, MATCH(C538, Sheet1!E:E, 0)), "Non trouvé")</f>
        <v>0.36888895515868031</v>
      </c>
      <c r="L538">
        <f t="shared" si="22"/>
        <v>0</v>
      </c>
      <c r="M538">
        <f t="shared" si="23"/>
        <v>0.31387907299666012</v>
      </c>
      <c r="N538" s="59">
        <f>IFERROR(INDEX(Sheet7!L:L, MATCH(B538,Sheet7!B:B, 0)), "Non trouvé")</f>
        <v>-1</v>
      </c>
      <c r="O538">
        <v>0</v>
      </c>
      <c r="P538">
        <v>0</v>
      </c>
      <c r="Q538">
        <v>0.31387907299666012</v>
      </c>
      <c r="R538">
        <v>0.36888895515868031</v>
      </c>
    </row>
    <row r="539" spans="1:18" x14ac:dyDescent="0.35">
      <c r="A539" t="s">
        <v>20</v>
      </c>
      <c r="B539" t="s">
        <v>79</v>
      </c>
      <c r="C539" t="str">
        <f t="shared" si="24"/>
        <v>Togo|HCD Index - Ratio of teachers</v>
      </c>
      <c r="E539" s="59" t="str">
        <f>IFERROR(INDEX(Sheet7!D:D, MATCH(B539,Sheet7!B:B, 0)), "Non trouvé")</f>
        <v>pupil-teachers ratio (primary education</v>
      </c>
      <c r="F539" t="str">
        <f>IFERROR(INDEX(Sheet7!D:D, MATCH(C539,Sheet7!C:C, 0)), "Non trouvé")</f>
        <v>pupil-teachers ratio (primary education</v>
      </c>
      <c r="G539">
        <v>0.11</v>
      </c>
      <c r="I539">
        <f>IFERROR(INDEX(AO:AO, MATCH(C539, AH:AH, 0)), "Non trouvé")</f>
        <v>0.10945702662543411</v>
      </c>
      <c r="J539">
        <f>IFERROR(INDEX(Sheet1!N:N, MATCH(C539, Sheet1!E:E, 0)), "Non trouvé")</f>
        <v>0</v>
      </c>
      <c r="K539">
        <f>IFERROR(INDEX(Sheet1!O:O, MATCH(C539, Sheet1!E:E, 0)), "Non trouvé")</f>
        <v>0.44084722039107382</v>
      </c>
      <c r="L539">
        <f t="shared" si="22"/>
        <v>-5.4297337456589434E-4</v>
      </c>
      <c r="M539">
        <f t="shared" si="23"/>
        <v>-0.10945702662543411</v>
      </c>
      <c r="N539" s="59">
        <f>IFERROR(INDEX(Sheet7!L:L, MATCH(B539,Sheet7!B:B, 0)), "Non trouvé")</f>
        <v>-1</v>
      </c>
      <c r="O539">
        <v>0.11</v>
      </c>
      <c r="P539">
        <v>0.10945702662543411</v>
      </c>
      <c r="Q539">
        <v>0</v>
      </c>
      <c r="R539">
        <v>0.44084722039107382</v>
      </c>
    </row>
    <row r="540" spans="1:18" x14ac:dyDescent="0.35">
      <c r="A540" t="s">
        <v>15</v>
      </c>
      <c r="B540" t="s">
        <v>81</v>
      </c>
      <c r="C540" t="str">
        <f t="shared" si="24"/>
        <v>Niger|HCD Index - Children out of school</v>
      </c>
      <c r="E540" s="59" t="str">
        <f>IFERROR(INDEX(Sheet7!D:D, MATCH(B540,Sheet7!B:B, 0)), "Non trouvé")</f>
        <v>% of primary school age children</v>
      </c>
      <c r="F540" t="str">
        <f>IFERROR(INDEX(Sheet7!D:D, MATCH(C540,Sheet7!C:C, 0)), "Non trouvé")</f>
        <v xml:space="preserve">% of primary school age children </v>
      </c>
      <c r="G540">
        <v>0</v>
      </c>
      <c r="I540">
        <f>IFERROR(INDEX(AO:AO, MATCH(C540, AH:AH, 0)), "Non trouvé")</f>
        <v>0</v>
      </c>
      <c r="J540">
        <f>IFERROR(INDEX(Sheet1!N:N, MATCH(C540, Sheet1!E:E, 0)), "Non trouvé")</f>
        <v>3.2644568639253607E-2</v>
      </c>
      <c r="K540">
        <f>IFERROR(INDEX(Sheet1!O:O, MATCH(C540, Sheet1!E:E, 0)), "Non trouvé")</f>
        <v>0.102474218567462</v>
      </c>
      <c r="L540">
        <f t="shared" si="22"/>
        <v>0</v>
      </c>
      <c r="M540">
        <f t="shared" si="23"/>
        <v>3.2644568639253607E-2</v>
      </c>
      <c r="N540" s="59">
        <f>IFERROR(INDEX(Sheet7!L:L, MATCH(B540,Sheet7!B:B, 0)), "Non trouvé")</f>
        <v>-1</v>
      </c>
      <c r="O540">
        <v>0</v>
      </c>
      <c r="P540">
        <v>0</v>
      </c>
      <c r="Q540">
        <v>3.2644568639253607E-2</v>
      </c>
      <c r="R540">
        <v>0.102474218567462</v>
      </c>
    </row>
    <row r="541" spans="1:18" x14ac:dyDescent="0.35">
      <c r="A541" t="s">
        <v>16</v>
      </c>
      <c r="B541" t="s">
        <v>81</v>
      </c>
      <c r="C541" t="str">
        <f t="shared" si="24"/>
        <v>Nigeria|HCD Index - Children out of school</v>
      </c>
      <c r="E541" s="59" t="str">
        <f>IFERROR(INDEX(Sheet7!D:D, MATCH(B541,Sheet7!B:B, 0)), "Non trouvé")</f>
        <v>% of primary school age children</v>
      </c>
      <c r="F541" t="str">
        <f>IFERROR(INDEX(Sheet7!D:D, MATCH(C541,Sheet7!C:C, 0)), "Non trouvé")</f>
        <v xml:space="preserve">% of primary school age children </v>
      </c>
      <c r="I541">
        <f>IFERROR(INDEX(AO:AO, MATCH(C541, AH:AH, 0)), "Non trouvé")</f>
        <v>0</v>
      </c>
      <c r="J541">
        <f>IFERROR(INDEX(Sheet1!N:N, MATCH(C541, Sheet1!E:E, 0)), "Non trouvé")</f>
        <v>0</v>
      </c>
      <c r="K541">
        <f>IFERROR(INDEX(Sheet1!O:O, MATCH(C541, Sheet1!E:E, 0)), "Non trouvé")</f>
        <v>0.60105617397781008</v>
      </c>
      <c r="L541">
        <f t="shared" si="22"/>
        <v>0</v>
      </c>
      <c r="M541">
        <f t="shared" si="23"/>
        <v>0</v>
      </c>
      <c r="N541" s="59">
        <f>IFERROR(INDEX(Sheet7!L:L, MATCH(B541,Sheet7!B:B, 0)), "Non trouvé")</f>
        <v>-1</v>
      </c>
      <c r="P541">
        <v>0</v>
      </c>
      <c r="Q541">
        <v>0</v>
      </c>
      <c r="R541">
        <v>0.60105617397781008</v>
      </c>
    </row>
    <row r="542" spans="1:18" x14ac:dyDescent="0.35">
      <c r="A542" t="s">
        <v>17</v>
      </c>
      <c r="B542" t="s">
        <v>81</v>
      </c>
      <c r="C542" t="str">
        <f t="shared" si="24"/>
        <v>Senegal|HCD Index - Children out of school</v>
      </c>
      <c r="E542" s="59" t="str">
        <f>IFERROR(INDEX(Sheet7!D:D, MATCH(B542,Sheet7!B:B, 0)), "Non trouvé")</f>
        <v>% of primary school age children</v>
      </c>
      <c r="F542" t="str">
        <f>IFERROR(INDEX(Sheet7!D:D, MATCH(C542,Sheet7!C:C, 0)), "Non trouvé")</f>
        <v xml:space="preserve">% of primary school age children </v>
      </c>
      <c r="G542">
        <v>0.28000000000000003</v>
      </c>
      <c r="I542">
        <f>IFERROR(INDEX(AO:AO, MATCH(C542, AH:AH, 0)), "Non trouvé")</f>
        <v>0.21863632029988389</v>
      </c>
      <c r="J542">
        <f>IFERROR(INDEX(Sheet1!N:N, MATCH(C542, Sheet1!E:E, 0)), "Non trouvé")</f>
        <v>0</v>
      </c>
      <c r="K542">
        <f>IFERROR(INDEX(Sheet1!O:O, MATCH(C542, Sheet1!E:E, 0)), "Non trouvé")</f>
        <v>0.60105617397781008</v>
      </c>
      <c r="L542">
        <f t="shared" si="22"/>
        <v>-6.1363679700116136E-2</v>
      </c>
      <c r="M542">
        <f t="shared" si="23"/>
        <v>-0.21863632029988389</v>
      </c>
      <c r="N542" s="59">
        <f>IFERROR(INDEX(Sheet7!L:L, MATCH(B542,Sheet7!B:B, 0)), "Non trouvé")</f>
        <v>-1</v>
      </c>
      <c r="O542">
        <v>0.28000000000000003</v>
      </c>
      <c r="P542">
        <v>0.21863632029988389</v>
      </c>
      <c r="Q542">
        <v>0</v>
      </c>
      <c r="R542">
        <v>0.60105617397781008</v>
      </c>
    </row>
    <row r="543" spans="1:18" x14ac:dyDescent="0.35">
      <c r="A543" t="s">
        <v>18</v>
      </c>
      <c r="B543" t="s">
        <v>81</v>
      </c>
      <c r="C543" t="str">
        <f t="shared" si="24"/>
        <v>Sierra Leone|HCD Index - Children out of school</v>
      </c>
      <c r="E543" s="59" t="str">
        <f>IFERROR(INDEX(Sheet7!D:D, MATCH(B543,Sheet7!B:B, 0)), "Non trouvé")</f>
        <v>% of primary school age children</v>
      </c>
      <c r="F543" t="str">
        <f>IFERROR(INDEX(Sheet7!D:D, MATCH(C543,Sheet7!C:C, 0)), "Non trouvé")</f>
        <v xml:space="preserve">% of primary school age children </v>
      </c>
      <c r="I543">
        <f>IFERROR(INDEX(AO:AO, MATCH(C543, AH:AH, 0)), "Non trouvé")</f>
        <v>0</v>
      </c>
      <c r="J543">
        <f>IFERROR(INDEX(Sheet1!N:N, MATCH(C543, Sheet1!E:E, 0)), "Non trouvé")</f>
        <v>0</v>
      </c>
      <c r="K543">
        <f>IFERROR(INDEX(Sheet1!O:O, MATCH(C543, Sheet1!E:E, 0)), "Non trouvé")</f>
        <v>0.60105617397781008</v>
      </c>
      <c r="L543">
        <f t="shared" si="22"/>
        <v>0</v>
      </c>
      <c r="M543">
        <f t="shared" si="23"/>
        <v>0</v>
      </c>
      <c r="N543" s="59">
        <f>IFERROR(INDEX(Sheet7!L:L, MATCH(B543,Sheet7!B:B, 0)), "Non trouvé")</f>
        <v>-1</v>
      </c>
      <c r="P543">
        <v>0</v>
      </c>
      <c r="Q543">
        <v>0</v>
      </c>
      <c r="R543">
        <v>0.60105617397781008</v>
      </c>
    </row>
    <row r="544" spans="1:18" x14ac:dyDescent="0.35">
      <c r="A544" t="s">
        <v>20</v>
      </c>
      <c r="B544" t="s">
        <v>81</v>
      </c>
      <c r="C544" t="str">
        <f t="shared" si="24"/>
        <v>Togo|HCD Index - Children out of school</v>
      </c>
      <c r="E544" s="59" t="str">
        <f>IFERROR(INDEX(Sheet7!D:D, MATCH(B544,Sheet7!B:B, 0)), "Non trouvé")</f>
        <v>% of primary school age children</v>
      </c>
      <c r="F544" t="str">
        <f>IFERROR(INDEX(Sheet7!D:D, MATCH(C544,Sheet7!C:C, 0)), "Non trouvé")</f>
        <v xml:space="preserve">% of primary school age children </v>
      </c>
      <c r="G544">
        <v>1</v>
      </c>
      <c r="I544">
        <f>IFERROR(INDEX(AO:AO, MATCH(C544, AH:AH, 0)), "Non trouvé")</f>
        <v>1</v>
      </c>
      <c r="J544">
        <f>IFERROR(INDEX(Sheet1!N:N, MATCH(C544, Sheet1!E:E, 0)), "Non trouvé")</f>
        <v>0.83721844541624302</v>
      </c>
      <c r="K544">
        <f>IFERROR(INDEX(Sheet1!O:O, MATCH(C544, Sheet1!E:E, 0)), "Non trouvé")</f>
        <v>0.85084426700369054</v>
      </c>
      <c r="L544">
        <f t="shared" si="22"/>
        <v>0</v>
      </c>
      <c r="M544">
        <f t="shared" si="23"/>
        <v>-0.16278155458375698</v>
      </c>
      <c r="N544" s="59">
        <f>IFERROR(INDEX(Sheet7!L:L, MATCH(B544,Sheet7!B:B, 0)), "Non trouvé")</f>
        <v>-1</v>
      </c>
      <c r="O544">
        <v>1</v>
      </c>
      <c r="P544">
        <v>1</v>
      </c>
      <c r="Q544">
        <v>0.83721844541624302</v>
      </c>
      <c r="R544">
        <v>0.85084426700369054</v>
      </c>
    </row>
    <row r="545" spans="1:18" x14ac:dyDescent="0.35">
      <c r="A545" t="s">
        <v>15</v>
      </c>
      <c r="B545" t="s">
        <v>83</v>
      </c>
      <c r="C545" t="str">
        <f t="shared" si="24"/>
        <v>Niger|HCD Index - Mean years of schooling</v>
      </c>
      <c r="E545" s="59" t="str">
        <f>IFERROR(INDEX(Sheet7!D:D, MATCH(B545,Sheet7!B:B, 0)), "Non trouvé")</f>
        <v># years</v>
      </c>
      <c r="F545" t="str">
        <f>IFERROR(INDEX(Sheet7!D:D, MATCH(C545,Sheet7!C:C, 0)), "Non trouvé")</f>
        <v># years</v>
      </c>
      <c r="G545">
        <v>0.04</v>
      </c>
      <c r="I545">
        <f>IFERROR(INDEX(AO:AO, MATCH(C545, AH:AH, 0)), "Non trouvé")</f>
        <v>0</v>
      </c>
      <c r="J545">
        <f>IFERROR(INDEX(Sheet1!N:N, MATCH(C545, Sheet1!E:E, 0)), "Non trouvé")</f>
        <v>7.1815340326698618E-2</v>
      </c>
      <c r="K545">
        <f>IFERROR(INDEX(Sheet1!O:O, MATCH(C545, Sheet1!E:E, 0)), "Non trouvé")</f>
        <v>0.1878142939930951</v>
      </c>
      <c r="L545">
        <f t="shared" si="22"/>
        <v>-0.04</v>
      </c>
      <c r="M545">
        <f t="shared" si="23"/>
        <v>7.1815340326698618E-2</v>
      </c>
      <c r="N545" s="59">
        <f>IFERROR(INDEX(Sheet7!L:L, MATCH(B545,Sheet7!B:B, 0)), "Non trouvé")</f>
        <v>1</v>
      </c>
      <c r="O545">
        <v>0.04</v>
      </c>
      <c r="P545">
        <v>0</v>
      </c>
      <c r="Q545">
        <v>7.1815340326698618E-2</v>
      </c>
      <c r="R545">
        <v>0.1878142939930951</v>
      </c>
    </row>
    <row r="546" spans="1:18" x14ac:dyDescent="0.35">
      <c r="A546" t="s">
        <v>16</v>
      </c>
      <c r="B546" t="s">
        <v>83</v>
      </c>
      <c r="C546" t="str">
        <f t="shared" si="24"/>
        <v>Nigeria|HCD Index - Mean years of schooling</v>
      </c>
      <c r="E546" s="59" t="str">
        <f>IFERROR(INDEX(Sheet7!D:D, MATCH(B546,Sheet7!B:B, 0)), "Non trouvé")</f>
        <v># years</v>
      </c>
      <c r="F546" t="str">
        <f>IFERROR(INDEX(Sheet7!D:D, MATCH(C546,Sheet7!C:C, 0)), "Non trouvé")</f>
        <v># years</v>
      </c>
      <c r="G546">
        <v>0.4</v>
      </c>
      <c r="I546">
        <f>IFERROR(INDEX(AO:AO, MATCH(C546, AH:AH, 0)), "Non trouvé")</f>
        <v>0.46602580524519421</v>
      </c>
      <c r="J546">
        <f>IFERROR(INDEX(Sheet1!N:N, MATCH(C546, Sheet1!E:E, 0)), "Non trouvé")</f>
        <v>0.51367070939097426</v>
      </c>
      <c r="K546">
        <f>IFERROR(INDEX(Sheet1!O:O, MATCH(C546, Sheet1!E:E, 0)), "Non trouvé")</f>
        <v>0.89066730880676281</v>
      </c>
      <c r="L546">
        <f t="shared" si="22"/>
        <v>6.6025805245194191E-2</v>
      </c>
      <c r="M546">
        <f t="shared" si="23"/>
        <v>4.7644904145780043E-2</v>
      </c>
      <c r="N546" s="59">
        <f>IFERROR(INDEX(Sheet7!L:L, MATCH(B546,Sheet7!B:B, 0)), "Non trouvé")</f>
        <v>1</v>
      </c>
      <c r="O546">
        <v>0.4</v>
      </c>
      <c r="P546">
        <v>0.46602580524519421</v>
      </c>
      <c r="Q546">
        <v>0.51367070939097426</v>
      </c>
      <c r="R546">
        <v>0.89066730880676281</v>
      </c>
    </row>
    <row r="547" spans="1:18" x14ac:dyDescent="0.35">
      <c r="A547" t="s">
        <v>17</v>
      </c>
      <c r="B547" t="s">
        <v>83</v>
      </c>
      <c r="C547" t="str">
        <f t="shared" si="24"/>
        <v>Senegal|HCD Index - Mean years of schooling</v>
      </c>
      <c r="E547" s="59" t="str">
        <f>IFERROR(INDEX(Sheet7!D:D, MATCH(B547,Sheet7!B:B, 0)), "Non trouvé")</f>
        <v># years</v>
      </c>
      <c r="F547" t="str">
        <f>IFERROR(INDEX(Sheet7!D:D, MATCH(C547,Sheet7!C:C, 0)), "Non trouvé")</f>
        <v># years</v>
      </c>
      <c r="G547">
        <v>0.12</v>
      </c>
      <c r="I547">
        <f>IFERROR(INDEX(AO:AO, MATCH(C547, AH:AH, 0)), "Non trouvé")</f>
        <v>0.1002253912222049</v>
      </c>
      <c r="J547">
        <f>IFERROR(INDEX(Sheet1!N:N, MATCH(C547, Sheet1!E:E, 0)), "Non trouvé")</f>
        <v>0.1798244305424104</v>
      </c>
      <c r="K547">
        <f>IFERROR(INDEX(Sheet1!O:O, MATCH(C547, Sheet1!E:E, 0)), "Non trouvé")</f>
        <v>0.35962280872532493</v>
      </c>
      <c r="L547">
        <f t="shared" si="22"/>
        <v>-1.9774608777795091E-2</v>
      </c>
      <c r="M547">
        <f t="shared" si="23"/>
        <v>7.9599039320205497E-2</v>
      </c>
      <c r="N547" s="59">
        <f>IFERROR(INDEX(Sheet7!L:L, MATCH(B547,Sheet7!B:B, 0)), "Non trouvé")</f>
        <v>1</v>
      </c>
      <c r="O547">
        <v>0.12</v>
      </c>
      <c r="P547">
        <v>0.1002253912222049</v>
      </c>
      <c r="Q547">
        <v>0.1798244305424104</v>
      </c>
      <c r="R547">
        <v>0.35962280872532493</v>
      </c>
    </row>
    <row r="548" spans="1:18" x14ac:dyDescent="0.35">
      <c r="A548" t="s">
        <v>18</v>
      </c>
      <c r="B548" t="s">
        <v>83</v>
      </c>
      <c r="C548" t="str">
        <f t="shared" si="24"/>
        <v>Sierra Leone|HCD Index - Mean years of schooling</v>
      </c>
      <c r="E548" s="59" t="str">
        <f>IFERROR(INDEX(Sheet7!D:D, MATCH(B548,Sheet7!B:B, 0)), "Non trouvé")</f>
        <v># years</v>
      </c>
      <c r="F548" t="str">
        <f>IFERROR(INDEX(Sheet7!D:D, MATCH(C548,Sheet7!C:C, 0)), "Non trouvé")</f>
        <v># years</v>
      </c>
      <c r="G548">
        <v>0.16</v>
      </c>
      <c r="I548">
        <f>IFERROR(INDEX(AO:AO, MATCH(C548, AH:AH, 0)), "Non trouvé")</f>
        <v>0.1494331286831182</v>
      </c>
      <c r="J548">
        <f>IFERROR(INDEX(Sheet1!N:N, MATCH(C548, Sheet1!E:E, 0)), "Non trouvé")</f>
        <v>0.22891947154955219</v>
      </c>
      <c r="K548">
        <f>IFERROR(INDEX(Sheet1!O:O, MATCH(C548, Sheet1!E:E, 0)), "Non trouvé")</f>
        <v>0.43771758814906581</v>
      </c>
      <c r="L548">
        <f t="shared" si="22"/>
        <v>-1.0566871316881804E-2</v>
      </c>
      <c r="M548">
        <f t="shared" si="23"/>
        <v>7.9486342866433995E-2</v>
      </c>
      <c r="N548" s="59">
        <f>IFERROR(INDEX(Sheet7!L:L, MATCH(B548,Sheet7!B:B, 0)), "Non trouvé")</f>
        <v>1</v>
      </c>
      <c r="O548">
        <v>0.16</v>
      </c>
      <c r="P548">
        <v>0.1494331286831182</v>
      </c>
      <c r="Q548">
        <v>0.22891947154955219</v>
      </c>
      <c r="R548">
        <v>0.43771758814906581</v>
      </c>
    </row>
    <row r="549" spans="1:18" x14ac:dyDescent="0.35">
      <c r="A549" t="s">
        <v>20</v>
      </c>
      <c r="B549" t="s">
        <v>83</v>
      </c>
      <c r="C549" t="str">
        <f t="shared" si="24"/>
        <v>Togo|HCD Index - Mean years of schooling</v>
      </c>
      <c r="E549" s="59" t="str">
        <f>IFERROR(INDEX(Sheet7!D:D, MATCH(B549,Sheet7!B:B, 0)), "Non trouvé")</f>
        <v># years</v>
      </c>
      <c r="F549" t="str">
        <f>IFERROR(INDEX(Sheet7!D:D, MATCH(C549,Sheet7!C:C, 0)), "Non trouvé")</f>
        <v># years</v>
      </c>
      <c r="G549">
        <v>0.26</v>
      </c>
      <c r="I549">
        <f>IFERROR(INDEX(AO:AO, MATCH(C549, AH:AH, 0)), "Non trouvé")</f>
        <v>0.31065797580956872</v>
      </c>
      <c r="J549">
        <f>IFERROR(INDEX(Sheet1!N:N, MATCH(C549, Sheet1!E:E, 0)), "Non trouvé")</f>
        <v>0.34674756996669232</v>
      </c>
      <c r="K549">
        <f>IFERROR(INDEX(Sheet1!O:O, MATCH(C549, Sheet1!E:E, 0)), "Non trouvé")</f>
        <v>0.62514505876604376</v>
      </c>
      <c r="L549">
        <f t="shared" si="22"/>
        <v>5.0657975809568712E-2</v>
      </c>
      <c r="M549">
        <f t="shared" si="23"/>
        <v>3.6089594157123595E-2</v>
      </c>
      <c r="N549" s="59">
        <f>IFERROR(INDEX(Sheet7!L:L, MATCH(B549,Sheet7!B:B, 0)), "Non trouvé")</f>
        <v>1</v>
      </c>
      <c r="O549">
        <v>0.26</v>
      </c>
      <c r="P549">
        <v>0.31065797580956872</v>
      </c>
      <c r="Q549">
        <v>0.34674756996669232</v>
      </c>
      <c r="R549">
        <v>0.62514505876604376</v>
      </c>
    </row>
    <row r="550" spans="1:18" x14ac:dyDescent="0.35">
      <c r="A550" t="s">
        <v>15</v>
      </c>
      <c r="B550" t="s">
        <v>84</v>
      </c>
      <c r="C550" t="str">
        <f t="shared" si="24"/>
        <v>Niger|HCD Index - Harmonized test scores</v>
      </c>
      <c r="E550" s="59" t="str">
        <f>IFERROR(INDEX(Sheet7!D:D, MATCH(B550,Sheet7!B:B, 0)), "Non trouvé")</f>
        <v>score out of 625</v>
      </c>
      <c r="F550" t="str">
        <f>IFERROR(INDEX(Sheet7!D:D, MATCH(C550,Sheet7!C:C, 0)), "Non trouvé")</f>
        <v>score out of 625</v>
      </c>
      <c r="G550">
        <v>0</v>
      </c>
      <c r="I550">
        <f>IFERROR(INDEX(AO:AO, MATCH(C550, AH:AH, 0)), "Non trouvé")</f>
        <v>0</v>
      </c>
      <c r="J550">
        <f>IFERROR(INDEX(Sheet1!N:N, MATCH(C550, Sheet1!E:E, 0)), "Non trouvé")</f>
        <v>7.1925955535189948E-2</v>
      </c>
      <c r="K550">
        <f>IFERROR(INDEX(Sheet1!O:O, MATCH(C550, Sheet1!E:E, 0)), "Non trouvé")</f>
        <v>0.33659418481485909</v>
      </c>
      <c r="L550">
        <f t="shared" si="22"/>
        <v>0</v>
      </c>
      <c r="M550">
        <f t="shared" si="23"/>
        <v>7.1925955535189948E-2</v>
      </c>
      <c r="N550" s="59">
        <f>IFERROR(INDEX(Sheet7!L:L, MATCH(B550,Sheet7!B:B, 0)), "Non trouvé")</f>
        <v>1</v>
      </c>
      <c r="O550">
        <v>0</v>
      </c>
      <c r="P550">
        <v>0</v>
      </c>
      <c r="Q550">
        <v>7.1925955535189948E-2</v>
      </c>
      <c r="R550">
        <v>0.33659418481485909</v>
      </c>
    </row>
    <row r="551" spans="1:18" x14ac:dyDescent="0.35">
      <c r="A551" t="s">
        <v>16</v>
      </c>
      <c r="B551" t="s">
        <v>84</v>
      </c>
      <c r="C551" t="str">
        <f t="shared" si="24"/>
        <v>Nigeria|HCD Index - Harmonized test scores</v>
      </c>
      <c r="E551" s="59" t="str">
        <f>IFERROR(INDEX(Sheet7!D:D, MATCH(B551,Sheet7!B:B, 0)), "Non trouvé")</f>
        <v>score out of 625</v>
      </c>
      <c r="F551" t="str">
        <f>IFERROR(INDEX(Sheet7!D:D, MATCH(C551,Sheet7!C:C, 0)), "Non trouvé")</f>
        <v>score out of 625</v>
      </c>
      <c r="G551">
        <v>0.02</v>
      </c>
      <c r="I551">
        <f>IFERROR(INDEX(AO:AO, MATCH(C551, AH:AH, 0)), "Non trouvé")</f>
        <v>2.0513092458524989E-2</v>
      </c>
      <c r="J551">
        <f>IFERROR(INDEX(Sheet1!N:N, MATCH(C551, Sheet1!E:E, 0)), "Non trouvé")</f>
        <v>0.17857174876242651</v>
      </c>
      <c r="K551">
        <f>IFERROR(INDEX(Sheet1!O:O, MATCH(C551, Sheet1!E:E, 0)), "Non trouvé")</f>
        <v>0.46059527176535281</v>
      </c>
      <c r="L551">
        <f t="shared" si="22"/>
        <v>5.1309245852498853E-4</v>
      </c>
      <c r="M551">
        <f t="shared" si="23"/>
        <v>0.15805865630390153</v>
      </c>
      <c r="N551" s="59">
        <f>IFERROR(INDEX(Sheet7!L:L, MATCH(B551,Sheet7!B:B, 0)), "Non trouvé")</f>
        <v>1</v>
      </c>
      <c r="O551">
        <v>0.02</v>
      </c>
      <c r="P551">
        <v>2.0513092458524989E-2</v>
      </c>
      <c r="Q551">
        <v>0.17857174876242651</v>
      </c>
      <c r="R551">
        <v>0.46059527176535281</v>
      </c>
    </row>
    <row r="552" spans="1:18" x14ac:dyDescent="0.35">
      <c r="A552" t="s">
        <v>17</v>
      </c>
      <c r="B552" t="s">
        <v>84</v>
      </c>
      <c r="C552" t="str">
        <f t="shared" si="24"/>
        <v>Senegal|HCD Index - Harmonized test scores</v>
      </c>
      <c r="E552" s="59" t="str">
        <f>IFERROR(INDEX(Sheet7!D:D, MATCH(B552,Sheet7!B:B, 0)), "Non trouvé")</f>
        <v>score out of 625</v>
      </c>
      <c r="F552" t="str">
        <f>IFERROR(INDEX(Sheet7!D:D, MATCH(C552,Sheet7!C:C, 0)), "Non trouvé")</f>
        <v>score out of 625</v>
      </c>
      <c r="G552">
        <v>0.55000000000000004</v>
      </c>
      <c r="I552">
        <f>IFERROR(INDEX(AO:AO, MATCH(C552, AH:AH, 0)), "Non trouvé")</f>
        <v>0.5476350229352257</v>
      </c>
      <c r="J552">
        <f>IFERROR(INDEX(Sheet1!N:N, MATCH(C552, Sheet1!E:E, 0)), "Non trouvé")</f>
        <v>0.64248094930090582</v>
      </c>
      <c r="K552">
        <f>IFERROR(INDEX(Sheet1!O:O, MATCH(C552, Sheet1!E:E, 0)), "Non trouvé")</f>
        <v>1</v>
      </c>
      <c r="L552">
        <f t="shared" si="22"/>
        <v>-2.3649770647743429E-3</v>
      </c>
      <c r="M552">
        <f t="shared" si="23"/>
        <v>9.4845926365680122E-2</v>
      </c>
      <c r="N552" s="59">
        <f>IFERROR(INDEX(Sheet7!L:L, MATCH(B552,Sheet7!B:B, 0)), "Non trouvé")</f>
        <v>1</v>
      </c>
      <c r="O552">
        <v>0.55000000000000004</v>
      </c>
      <c r="P552">
        <v>0.5476350229352257</v>
      </c>
      <c r="Q552">
        <v>0.64248094930090582</v>
      </c>
      <c r="R552">
        <v>1</v>
      </c>
    </row>
    <row r="553" spans="1:18" x14ac:dyDescent="0.35">
      <c r="A553" t="s">
        <v>18</v>
      </c>
      <c r="B553" t="s">
        <v>84</v>
      </c>
      <c r="C553" t="str">
        <f t="shared" si="24"/>
        <v>Sierra Leone|HCD Index - Harmonized test scores</v>
      </c>
      <c r="E553" s="59" t="str">
        <f>IFERROR(INDEX(Sheet7!D:D, MATCH(B553,Sheet7!B:B, 0)), "Non trouvé")</f>
        <v>score out of 625</v>
      </c>
      <c r="F553" t="str">
        <f>IFERROR(INDEX(Sheet7!D:D, MATCH(C553,Sheet7!C:C, 0)), "Non trouvé")</f>
        <v>score out of 625</v>
      </c>
      <c r="I553">
        <f>IFERROR(INDEX(AO:AO, MATCH(C553, AH:AH, 0)), "Non trouvé")</f>
        <v>5.5449559396853212E-2</v>
      </c>
      <c r="J553">
        <f>IFERROR(INDEX(Sheet1!N:N, MATCH(C553, Sheet1!E:E, 0)), "Non trouvé")</f>
        <v>0</v>
      </c>
      <c r="K553">
        <f>IFERROR(INDEX(Sheet1!O:O, MATCH(C553, Sheet1!E:E, 0)), "Non trouvé")</f>
        <v>0.65641365490800718</v>
      </c>
      <c r="L553">
        <f t="shared" si="22"/>
        <v>5.5449559396853212E-2</v>
      </c>
      <c r="M553">
        <f t="shared" si="23"/>
        <v>-5.5449559396853212E-2</v>
      </c>
      <c r="N553" s="59">
        <f>IFERROR(INDEX(Sheet7!L:L, MATCH(B553,Sheet7!B:B, 0)), "Non trouvé")</f>
        <v>1</v>
      </c>
      <c r="P553">
        <v>5.5449559396853212E-2</v>
      </c>
      <c r="Q553">
        <v>0</v>
      </c>
      <c r="R553">
        <v>0.65641365490800718</v>
      </c>
    </row>
    <row r="554" spans="1:18" x14ac:dyDescent="0.35">
      <c r="A554" t="s">
        <v>20</v>
      </c>
      <c r="B554" t="s">
        <v>84</v>
      </c>
      <c r="C554" t="str">
        <f t="shared" si="24"/>
        <v>Togo|HCD Index - Harmonized test scores</v>
      </c>
      <c r="E554" s="59" t="str">
        <f>IFERROR(INDEX(Sheet7!D:D, MATCH(B554,Sheet7!B:B, 0)), "Non trouvé")</f>
        <v>score out of 625</v>
      </c>
      <c r="F554" t="str">
        <f>IFERROR(INDEX(Sheet7!D:D, MATCH(C554,Sheet7!C:C, 0)), "Non trouvé")</f>
        <v>score out of 625</v>
      </c>
      <c r="G554">
        <v>0.4</v>
      </c>
      <c r="I554">
        <f>IFERROR(INDEX(AO:AO, MATCH(C554, AH:AH, 0)), "Non trouvé")</f>
        <v>0.40118267886000819</v>
      </c>
      <c r="J554">
        <f>IFERROR(INDEX(Sheet1!N:N, MATCH(C554, Sheet1!E:E, 0)), "Non trouvé")</f>
        <v>0.49317683878277457</v>
      </c>
      <c r="K554">
        <f>IFERROR(INDEX(Sheet1!O:O, MATCH(C554, Sheet1!E:E, 0)), "Non trouvé")</f>
        <v>0.82639847826930912</v>
      </c>
      <c r="L554">
        <f t="shared" si="22"/>
        <v>1.1826788600081684E-3</v>
      </c>
      <c r="M554">
        <f t="shared" si="23"/>
        <v>9.1994159922766383E-2</v>
      </c>
      <c r="N554" s="59">
        <f>IFERROR(INDEX(Sheet7!L:L, MATCH(B554,Sheet7!B:B, 0)), "Non trouvé")</f>
        <v>1</v>
      </c>
      <c r="O554">
        <v>0.4</v>
      </c>
      <c r="P554">
        <v>0.40118267886000819</v>
      </c>
      <c r="Q554">
        <v>0.49317683878277457</v>
      </c>
      <c r="R554">
        <v>0.82639847826930912</v>
      </c>
    </row>
    <row r="555" spans="1:18" x14ac:dyDescent="0.35">
      <c r="A555" t="s">
        <v>15</v>
      </c>
      <c r="B555" t="s">
        <v>86</v>
      </c>
      <c r="C555" t="str">
        <f t="shared" si="24"/>
        <v>Niger|HCD Index - Youth NEET</v>
      </c>
      <c r="E555" s="59" t="str">
        <f>IFERROR(INDEX(Sheet7!D:D, MATCH(B555,Sheet7!B:B, 0)), "Non trouvé")</f>
        <v>% of youth not employed, in education or in training</v>
      </c>
      <c r="F555" t="str">
        <f>IFERROR(INDEX(Sheet7!D:D, MATCH(C555,Sheet7!C:C, 0)), "Non trouvé")</f>
        <v>% of youth not employed, in education or in training</v>
      </c>
      <c r="G555">
        <v>0.33</v>
      </c>
      <c r="I555">
        <f>IFERROR(INDEX(AO:AO, MATCH(C555, AH:AH, 0)), "Non trouvé")</f>
        <v>0.3341117104607127</v>
      </c>
      <c r="J555">
        <f>IFERROR(INDEX(Sheet1!N:N, MATCH(C555, Sheet1!E:E, 0)), "Non trouvé")</f>
        <v>0.46766642737554959</v>
      </c>
      <c r="K555">
        <f>IFERROR(INDEX(Sheet1!O:O, MATCH(C555, Sheet1!E:E, 0)), "Non trouvé")</f>
        <v>0.70911373696323488</v>
      </c>
      <c r="L555">
        <f t="shared" si="22"/>
        <v>4.1117104607126809E-3</v>
      </c>
      <c r="M555">
        <f t="shared" si="23"/>
        <v>0.13355471691483689</v>
      </c>
      <c r="N555" s="59">
        <f>IFERROR(INDEX(Sheet7!L:L, MATCH(B555,Sheet7!B:B, 0)), "Non trouvé")</f>
        <v>-1</v>
      </c>
      <c r="O555">
        <v>0.33</v>
      </c>
      <c r="P555">
        <v>0.3341117104607127</v>
      </c>
      <c r="Q555">
        <v>0.46766642737554959</v>
      </c>
      <c r="R555">
        <v>0.70911373696323488</v>
      </c>
    </row>
    <row r="556" spans="1:18" x14ac:dyDescent="0.35">
      <c r="A556" t="s">
        <v>16</v>
      </c>
      <c r="B556" t="s">
        <v>86</v>
      </c>
      <c r="C556" t="str">
        <f t="shared" si="24"/>
        <v>Nigeria|HCD Index - Youth NEET</v>
      </c>
      <c r="E556" s="59" t="str">
        <f>IFERROR(INDEX(Sheet7!D:D, MATCH(B556,Sheet7!B:B, 0)), "Non trouvé")</f>
        <v>% of youth not employed, in education or in training</v>
      </c>
      <c r="F556" t="str">
        <f>IFERROR(INDEX(Sheet7!D:D, MATCH(C556,Sheet7!C:C, 0)), "Non trouvé")</f>
        <v>% of youth not employed, in education or in training</v>
      </c>
      <c r="G556">
        <v>0.31</v>
      </c>
      <c r="I556">
        <f>IFERROR(INDEX(AO:AO, MATCH(C556, AH:AH, 0)), "Non trouvé")</f>
        <v>0.72088551188721217</v>
      </c>
      <c r="J556">
        <f>IFERROR(INDEX(Sheet1!N:N, MATCH(C556, Sheet1!E:E, 0)), "Non trouvé")</f>
        <v>0.56911719681971173</v>
      </c>
      <c r="K556">
        <f>IFERROR(INDEX(Sheet1!O:O, MATCH(C556, Sheet1!E:E, 0)), "Non trouvé")</f>
        <v>0.7418614385363127</v>
      </c>
      <c r="L556">
        <f t="shared" si="22"/>
        <v>0.41088551188721217</v>
      </c>
      <c r="M556">
        <f t="shared" si="23"/>
        <v>-0.15176831506750044</v>
      </c>
      <c r="N556" s="59">
        <f>IFERROR(INDEX(Sheet7!L:L, MATCH(B556,Sheet7!B:B, 0)), "Non trouvé")</f>
        <v>-1</v>
      </c>
      <c r="O556">
        <v>0.31</v>
      </c>
      <c r="P556">
        <v>0.72088551188721217</v>
      </c>
      <c r="Q556">
        <v>0.56911719681971173</v>
      </c>
      <c r="R556">
        <v>0.7418614385363127</v>
      </c>
    </row>
    <row r="557" spans="1:18" x14ac:dyDescent="0.35">
      <c r="A557" t="s">
        <v>17</v>
      </c>
      <c r="B557" t="s">
        <v>86</v>
      </c>
      <c r="C557" t="str">
        <f t="shared" si="24"/>
        <v>Senegal|HCD Index - Youth NEET</v>
      </c>
      <c r="E557" s="59" t="str">
        <f>IFERROR(INDEX(Sheet7!D:D, MATCH(B557,Sheet7!B:B, 0)), "Non trouvé")</f>
        <v>% of youth not employed, in education or in training</v>
      </c>
      <c r="F557" t="str">
        <f>IFERROR(INDEX(Sheet7!D:D, MATCH(C557,Sheet7!C:C, 0)), "Non trouvé")</f>
        <v>% of youth not employed, in education or in training</v>
      </c>
      <c r="G557">
        <v>0.04</v>
      </c>
      <c r="I557">
        <f>IFERROR(INDEX(AO:AO, MATCH(C557, AH:AH, 0)), "Non trouvé")</f>
        <v>3.7723955358497999E-2</v>
      </c>
      <c r="J557">
        <f>IFERROR(INDEX(Sheet1!N:N, MATCH(C557, Sheet1!E:E, 0)), "Non trouvé")</f>
        <v>0.1782441017980794</v>
      </c>
      <c r="K557">
        <f>IFERROR(INDEX(Sheet1!O:O, MATCH(C557, Sheet1!E:E, 0)), "Non trouvé")</f>
        <v>0.51526451473009038</v>
      </c>
      <c r="L557">
        <f t="shared" si="22"/>
        <v>-2.2760446415020022E-3</v>
      </c>
      <c r="M557">
        <f t="shared" si="23"/>
        <v>0.14052014643958138</v>
      </c>
      <c r="N557" s="59">
        <f>IFERROR(INDEX(Sheet7!L:L, MATCH(B557,Sheet7!B:B, 0)), "Non trouvé")</f>
        <v>-1</v>
      </c>
      <c r="O557">
        <v>0.04</v>
      </c>
      <c r="P557">
        <v>3.7723955358497999E-2</v>
      </c>
      <c r="Q557">
        <v>0.1782441017980794</v>
      </c>
      <c r="R557">
        <v>0.51526451473009038</v>
      </c>
    </row>
    <row r="558" spans="1:18" x14ac:dyDescent="0.35">
      <c r="A558" t="s">
        <v>18</v>
      </c>
      <c r="B558" t="s">
        <v>86</v>
      </c>
      <c r="C558" t="str">
        <f t="shared" si="24"/>
        <v>Sierra Leone|HCD Index - Youth NEET</v>
      </c>
      <c r="E558" s="59" t="str">
        <f>IFERROR(INDEX(Sheet7!D:D, MATCH(B558,Sheet7!B:B, 0)), "Non trouvé")</f>
        <v>% of youth not employed, in education or in training</v>
      </c>
      <c r="F558" t="str">
        <f>IFERROR(INDEX(Sheet7!D:D, MATCH(C558,Sheet7!C:C, 0)), "Non trouvé")</f>
        <v>% of youth not employed, in education or in training</v>
      </c>
      <c r="G558">
        <v>0.79</v>
      </c>
      <c r="I558">
        <f>IFERROR(INDEX(AO:AO, MATCH(C558, AH:AH, 0)), "Non trouvé")</f>
        <v>0.79216864286116251</v>
      </c>
      <c r="J558">
        <f>IFERROR(INDEX(Sheet1!N:N, MATCH(C558, Sheet1!E:E, 0)), "Non trouvé")</f>
        <v>0.8616201739276943</v>
      </c>
      <c r="K558">
        <f>IFERROR(INDEX(Sheet1!O:O, MATCH(C558, Sheet1!E:E, 0)), "Non trouvé")</f>
        <v>0.97297599158576231</v>
      </c>
      <c r="L558">
        <f t="shared" si="22"/>
        <v>2.1686428611624731E-3</v>
      </c>
      <c r="M558">
        <f t="shared" si="23"/>
        <v>6.9451531066531791E-2</v>
      </c>
      <c r="N558" s="59">
        <f>IFERROR(INDEX(Sheet7!L:L, MATCH(B558,Sheet7!B:B, 0)), "Non trouvé")</f>
        <v>-1</v>
      </c>
      <c r="O558">
        <v>0.79</v>
      </c>
      <c r="P558">
        <v>0.79216864286116251</v>
      </c>
      <c r="Q558">
        <v>0.8616201739276943</v>
      </c>
      <c r="R558">
        <v>0.97297599158576231</v>
      </c>
    </row>
    <row r="559" spans="1:18" x14ac:dyDescent="0.35">
      <c r="A559" t="s">
        <v>20</v>
      </c>
      <c r="B559" t="s">
        <v>86</v>
      </c>
      <c r="C559" t="str">
        <f t="shared" si="24"/>
        <v>Togo|HCD Index - Youth NEET</v>
      </c>
      <c r="E559" s="59" t="str">
        <f>IFERROR(INDEX(Sheet7!D:D, MATCH(B559,Sheet7!B:B, 0)), "Non trouvé")</f>
        <v>% of youth not employed, in education or in training</v>
      </c>
      <c r="F559" t="str">
        <f>IFERROR(INDEX(Sheet7!D:D, MATCH(C559,Sheet7!C:C, 0)), "Non trouvé")</f>
        <v>% of youth not employed, in education or in training</v>
      </c>
      <c r="G559">
        <v>0.79</v>
      </c>
      <c r="I559">
        <f>IFERROR(INDEX(AO:AO, MATCH(C559, AH:AH, 0)), "Non trouvé")</f>
        <v>0.78944948914462842</v>
      </c>
      <c r="J559">
        <f>IFERROR(INDEX(Sheet1!N:N, MATCH(C559, Sheet1!E:E, 0)), "Non trouvé")</f>
        <v>0.85252517729982491</v>
      </c>
      <c r="K559">
        <f>IFERROR(INDEX(Sheet1!O:O, MATCH(C559, Sheet1!E:E, 0)), "Non trouvé")</f>
        <v>0.96688434672385393</v>
      </c>
      <c r="L559">
        <f t="shared" ref="L559:L611" si="25">I559-G559</f>
        <v>-5.5051085537161093E-4</v>
      </c>
      <c r="M559">
        <f t="shared" ref="M559:M611" si="26">J559-I559</f>
        <v>6.3075688155196485E-2</v>
      </c>
      <c r="N559" s="59">
        <f>IFERROR(INDEX(Sheet7!L:L, MATCH(B559,Sheet7!B:B, 0)), "Non trouvé")</f>
        <v>-1</v>
      </c>
      <c r="O559">
        <v>0.79</v>
      </c>
      <c r="P559">
        <v>0.78944948914462842</v>
      </c>
      <c r="Q559">
        <v>0.85252517729982491</v>
      </c>
      <c r="R559">
        <v>0.96688434672385393</v>
      </c>
    </row>
    <row r="560" spans="1:18" x14ac:dyDescent="0.35">
      <c r="A560" t="s">
        <v>15</v>
      </c>
      <c r="B560" t="s">
        <v>88</v>
      </c>
      <c r="C560" t="str">
        <f t="shared" si="24"/>
        <v>Niger|HCD Index - Youth literacy rate</v>
      </c>
      <c r="E560" s="59" t="str">
        <f>IFERROR(INDEX(Sheet7!D:D, MATCH(B560,Sheet7!B:B, 0)), "Non trouvé")</f>
        <v>% in 15-24 years old population</v>
      </c>
      <c r="F560" t="str">
        <f>IFERROR(INDEX(Sheet7!D:D, MATCH(C560,Sheet7!C:C, 0)), "Non trouvé")</f>
        <v>% in 15-24 years old population</v>
      </c>
      <c r="G560">
        <v>0</v>
      </c>
      <c r="I560">
        <f>IFERROR(INDEX(AO:AO, MATCH(C560, AH:AH, 0)), "Non trouvé")</f>
        <v>0</v>
      </c>
      <c r="J560">
        <f>IFERROR(INDEX(Sheet1!N:N, MATCH(C560, Sheet1!E:E, 0)), "Non trouvé")</f>
        <v>5.922957578334262E-2</v>
      </c>
      <c r="K560">
        <f>IFERROR(INDEX(Sheet1!O:O, MATCH(C560, Sheet1!E:E, 0)), "Non trouvé")</f>
        <v>0.1990878908796675</v>
      </c>
      <c r="L560">
        <f t="shared" si="25"/>
        <v>0</v>
      </c>
      <c r="M560">
        <f t="shared" si="26"/>
        <v>5.922957578334262E-2</v>
      </c>
      <c r="N560" s="59">
        <f>IFERROR(INDEX(Sheet7!L:L, MATCH(B560,Sheet7!B:B, 0)), "Non trouvé")</f>
        <v>1</v>
      </c>
      <c r="O560">
        <v>0</v>
      </c>
      <c r="P560">
        <v>0</v>
      </c>
      <c r="Q560">
        <v>5.922957578334262E-2</v>
      </c>
      <c r="R560">
        <v>0.1990878908796675</v>
      </c>
    </row>
    <row r="561" spans="1:18" x14ac:dyDescent="0.35">
      <c r="A561" t="s">
        <v>16</v>
      </c>
      <c r="B561" t="s">
        <v>88</v>
      </c>
      <c r="C561" t="str">
        <f t="shared" si="24"/>
        <v>Nigeria|HCD Index - Youth literacy rate</v>
      </c>
      <c r="E561" s="59" t="str">
        <f>IFERROR(INDEX(Sheet7!D:D, MATCH(B561,Sheet7!B:B, 0)), "Non trouvé")</f>
        <v>% in 15-24 years old population</v>
      </c>
      <c r="F561" t="str">
        <f>IFERROR(INDEX(Sheet7!D:D, MATCH(C561,Sheet7!C:C, 0)), "Non trouvé")</f>
        <v>% in 15-24 years old population</v>
      </c>
      <c r="G561">
        <v>0.37</v>
      </c>
      <c r="I561">
        <f>IFERROR(INDEX(AO:AO, MATCH(C561, AH:AH, 0)), "Non trouvé")</f>
        <v>0</v>
      </c>
      <c r="J561">
        <f>IFERROR(INDEX(Sheet1!N:N, MATCH(C561, Sheet1!E:E, 0)), "Non trouvé")</f>
        <v>0.39557658516653721</v>
      </c>
      <c r="K561">
        <f>IFERROR(INDEX(Sheet1!O:O, MATCH(C561, Sheet1!E:E, 0)), "Non trouvé")</f>
        <v>0.71475776447879935</v>
      </c>
      <c r="L561">
        <f t="shared" si="25"/>
        <v>-0.37</v>
      </c>
      <c r="M561">
        <f t="shared" si="26"/>
        <v>0.39557658516653721</v>
      </c>
      <c r="N561" s="59">
        <f>IFERROR(INDEX(Sheet7!L:L, MATCH(B561,Sheet7!B:B, 0)), "Non trouvé")</f>
        <v>1</v>
      </c>
      <c r="O561">
        <v>0.37</v>
      </c>
      <c r="P561">
        <v>0</v>
      </c>
      <c r="Q561">
        <v>0.39557658516653721</v>
      </c>
      <c r="R561">
        <v>0.71475776447879935</v>
      </c>
    </row>
    <row r="562" spans="1:18" x14ac:dyDescent="0.35">
      <c r="A562" t="s">
        <v>17</v>
      </c>
      <c r="B562" t="s">
        <v>88</v>
      </c>
      <c r="C562" t="str">
        <f t="shared" si="24"/>
        <v>Senegal|HCD Index - Youth literacy rate</v>
      </c>
      <c r="E562" s="59" t="str">
        <f>IFERROR(INDEX(Sheet7!D:D, MATCH(B562,Sheet7!B:B, 0)), "Non trouvé")</f>
        <v>% in 15-24 years old population</v>
      </c>
      <c r="F562" t="str">
        <f>IFERROR(INDEX(Sheet7!D:D, MATCH(C562,Sheet7!C:C, 0)), "Non trouvé")</f>
        <v>% in 15-24 years old population</v>
      </c>
      <c r="G562">
        <v>0.31</v>
      </c>
      <c r="I562">
        <f>IFERROR(INDEX(AO:AO, MATCH(C562, AH:AH, 0)), "Non trouvé")</f>
        <v>0</v>
      </c>
      <c r="J562">
        <f>IFERROR(INDEX(Sheet1!N:N, MATCH(C562, Sheet1!E:E, 0)), "Non trouvé")</f>
        <v>0</v>
      </c>
      <c r="K562">
        <f>IFERROR(INDEX(Sheet1!O:O, MATCH(C562, Sheet1!E:E, 0)), "Non trouvé")</f>
        <v>0.51321794436006074</v>
      </c>
      <c r="L562">
        <f t="shared" si="25"/>
        <v>-0.31</v>
      </c>
      <c r="M562">
        <f t="shared" si="26"/>
        <v>0</v>
      </c>
      <c r="N562" s="59">
        <f>IFERROR(INDEX(Sheet7!L:L, MATCH(B562,Sheet7!B:B, 0)), "Non trouvé")</f>
        <v>1</v>
      </c>
      <c r="O562">
        <v>0.31</v>
      </c>
      <c r="P562">
        <v>0</v>
      </c>
      <c r="Q562">
        <v>0</v>
      </c>
      <c r="R562">
        <v>0.51321794436006074</v>
      </c>
    </row>
    <row r="563" spans="1:18" x14ac:dyDescent="0.35">
      <c r="A563" t="s">
        <v>18</v>
      </c>
      <c r="B563" t="s">
        <v>88</v>
      </c>
      <c r="C563" t="str">
        <f t="shared" si="24"/>
        <v>Sierra Leone|HCD Index - Youth literacy rate</v>
      </c>
      <c r="E563" s="59" t="str">
        <f>IFERROR(INDEX(Sheet7!D:D, MATCH(B563,Sheet7!B:B, 0)), "Non trouvé")</f>
        <v>% in 15-24 years old population</v>
      </c>
      <c r="F563" t="str">
        <f>IFERROR(INDEX(Sheet7!D:D, MATCH(C563,Sheet7!C:C, 0)), "Non trouvé")</f>
        <v>% in 15-24 years old population</v>
      </c>
      <c r="G563">
        <v>0.27</v>
      </c>
      <c r="I563">
        <f>IFERROR(INDEX(AO:AO, MATCH(C563, AH:AH, 0)), "Non trouvé")</f>
        <v>0</v>
      </c>
      <c r="J563">
        <f>IFERROR(INDEX(Sheet1!N:N, MATCH(C563, Sheet1!E:E, 0)), "Non trouvé")</f>
        <v>0.36338813202604747</v>
      </c>
      <c r="K563">
        <f>IFERROR(INDEX(Sheet1!O:O, MATCH(C563, Sheet1!E:E, 0)), "Non trouvé")</f>
        <v>0.57786951206828918</v>
      </c>
      <c r="L563">
        <f t="shared" si="25"/>
        <v>-0.27</v>
      </c>
      <c r="M563">
        <f t="shared" si="26"/>
        <v>0.36338813202604747</v>
      </c>
      <c r="N563" s="59">
        <f>IFERROR(INDEX(Sheet7!L:L, MATCH(B563,Sheet7!B:B, 0)), "Non trouvé")</f>
        <v>1</v>
      </c>
      <c r="O563">
        <v>0.27</v>
      </c>
      <c r="P563">
        <v>0</v>
      </c>
      <c r="Q563">
        <v>0.36338813202604747</v>
      </c>
      <c r="R563">
        <v>0.57786951206828918</v>
      </c>
    </row>
    <row r="564" spans="1:18" x14ac:dyDescent="0.35">
      <c r="A564" t="s">
        <v>20</v>
      </c>
      <c r="B564" t="s">
        <v>88</v>
      </c>
      <c r="C564" t="str">
        <f t="shared" si="24"/>
        <v>Togo|HCD Index - Youth literacy rate</v>
      </c>
      <c r="E564" s="59" t="str">
        <f>IFERROR(INDEX(Sheet7!D:D, MATCH(B564,Sheet7!B:B, 0)), "Non trouvé")</f>
        <v>% in 15-24 years old population</v>
      </c>
      <c r="F564" t="str">
        <f>IFERROR(INDEX(Sheet7!D:D, MATCH(C564,Sheet7!C:C, 0)), "Non trouvé")</f>
        <v>% in 15-24 years old population</v>
      </c>
      <c r="G564">
        <v>0.52</v>
      </c>
      <c r="I564">
        <f>IFERROR(INDEX(AO:AO, MATCH(C564, AH:AH, 0)), "Non trouvé")</f>
        <v>0.52224166234028735</v>
      </c>
      <c r="J564">
        <f>IFERROR(INDEX(Sheet1!N:N, MATCH(C564, Sheet1!E:E, 0)), "Non trouvé")</f>
        <v>0</v>
      </c>
      <c r="K564">
        <f>IFERROR(INDEX(Sheet1!O:O, MATCH(C564, Sheet1!E:E, 0)), "Non trouvé")</f>
        <v>0.51321794436006074</v>
      </c>
      <c r="L564">
        <f t="shared" si="25"/>
        <v>2.2416623402873315E-3</v>
      </c>
      <c r="M564">
        <f t="shared" si="26"/>
        <v>-0.52224166234028735</v>
      </c>
      <c r="N564" s="59">
        <f>IFERROR(INDEX(Sheet7!L:L, MATCH(B564,Sheet7!B:B, 0)), "Non trouvé")</f>
        <v>1</v>
      </c>
      <c r="O564">
        <v>0.52</v>
      </c>
      <c r="P564">
        <v>0.52224166234028735</v>
      </c>
      <c r="Q564">
        <v>0</v>
      </c>
      <c r="R564">
        <v>0.51321794436006074</v>
      </c>
    </row>
    <row r="565" spans="1:18" x14ac:dyDescent="0.35">
      <c r="A565" t="s">
        <v>15</v>
      </c>
      <c r="B565" t="s">
        <v>90</v>
      </c>
      <c r="C565" t="str">
        <f t="shared" si="24"/>
        <v>Niger|HCD Index - Number of citations</v>
      </c>
      <c r="E565" s="59" t="str">
        <f>IFERROR(INDEX(Sheet7!D:D, MATCH(B565,Sheet7!B:B, 0)), "Non trouvé")</f>
        <v># citations in thousands</v>
      </c>
      <c r="F565" t="str">
        <f>IFERROR(INDEX(Sheet7!D:D, MATCH(C565,Sheet7!C:C, 0)), "Non trouvé")</f>
        <v># citations in thousands</v>
      </c>
      <c r="G565">
        <v>0</v>
      </c>
      <c r="I565">
        <f>IFERROR(INDEX(AO:AO, MATCH(C565, AH:AH, 0)), "Non trouvé")</f>
        <v>2.6339266742026873E-4</v>
      </c>
      <c r="J565">
        <f>IFERROR(INDEX(Sheet1!N:N, MATCH(C565, Sheet1!E:E, 0)), "Non trouvé")</f>
        <v>1.151731599565088E-2</v>
      </c>
      <c r="K565">
        <f>IFERROR(INDEX(Sheet1!O:O, MATCH(C565, Sheet1!E:E, 0)), "Non trouvé")</f>
        <v>2.1757417122979839E-2</v>
      </c>
      <c r="L565">
        <f t="shared" si="25"/>
        <v>2.6339266742026873E-4</v>
      </c>
      <c r="M565">
        <f t="shared" si="26"/>
        <v>1.125392332823061E-2</v>
      </c>
      <c r="N565" s="59">
        <f>IFERROR(INDEX(Sheet7!L:L, MATCH(B565,Sheet7!B:B, 0)), "Non trouvé")</f>
        <v>1</v>
      </c>
      <c r="O565">
        <v>0</v>
      </c>
      <c r="P565">
        <v>2.6339266742026873E-4</v>
      </c>
      <c r="Q565">
        <v>1.151731599565088E-2</v>
      </c>
      <c r="R565">
        <v>2.1757417122979839E-2</v>
      </c>
    </row>
    <row r="566" spans="1:18" x14ac:dyDescent="0.35">
      <c r="A566" t="s">
        <v>16</v>
      </c>
      <c r="B566" t="s">
        <v>90</v>
      </c>
      <c r="C566" t="str">
        <f t="shared" si="24"/>
        <v>Nigeria|HCD Index - Number of citations</v>
      </c>
      <c r="E566" s="59" t="str">
        <f>IFERROR(INDEX(Sheet7!D:D, MATCH(B566,Sheet7!B:B, 0)), "Non trouvé")</f>
        <v># citations in thousands</v>
      </c>
      <c r="F566" t="str">
        <f>IFERROR(INDEX(Sheet7!D:D, MATCH(C566,Sheet7!C:C, 0)), "Non trouvé")</f>
        <v># citations in thousands</v>
      </c>
      <c r="G566">
        <v>0.08</v>
      </c>
      <c r="I566">
        <f>IFERROR(INDEX(AO:AO, MATCH(C566, AH:AH, 0)), "Non trouvé")</f>
        <v>0.15090753639010021</v>
      </c>
      <c r="J566">
        <f>IFERROR(INDEX(Sheet1!N:N, MATCH(C566, Sheet1!E:E, 0)), "Non trouvé")</f>
        <v>0.56067991961529673</v>
      </c>
      <c r="K566">
        <f>IFERROR(INDEX(Sheet1!O:O, MATCH(C566, Sheet1!E:E, 0)), "Non trouvé")</f>
        <v>1</v>
      </c>
      <c r="L566">
        <f t="shared" si="25"/>
        <v>7.0907536390100209E-2</v>
      </c>
      <c r="M566">
        <f t="shared" si="26"/>
        <v>0.40977238322519649</v>
      </c>
      <c r="N566" s="59">
        <f>IFERROR(INDEX(Sheet7!L:L, MATCH(B566,Sheet7!B:B, 0)), "Non trouvé")</f>
        <v>1</v>
      </c>
      <c r="O566">
        <v>0.08</v>
      </c>
      <c r="P566">
        <v>0.15090753639010021</v>
      </c>
      <c r="Q566">
        <v>0.56067991961529673</v>
      </c>
      <c r="R566">
        <v>1</v>
      </c>
    </row>
    <row r="567" spans="1:18" x14ac:dyDescent="0.35">
      <c r="A567" t="s">
        <v>17</v>
      </c>
      <c r="B567" t="s">
        <v>90</v>
      </c>
      <c r="C567" t="str">
        <f t="shared" si="24"/>
        <v>Senegal|HCD Index - Number of citations</v>
      </c>
      <c r="E567" s="59" t="str">
        <f>IFERROR(INDEX(Sheet7!D:D, MATCH(B567,Sheet7!B:B, 0)), "Non trouvé")</f>
        <v># citations in thousands</v>
      </c>
      <c r="F567" t="str">
        <f>IFERROR(INDEX(Sheet7!D:D, MATCH(C567,Sheet7!C:C, 0)), "Non trouvé")</f>
        <v># citations in thousands</v>
      </c>
      <c r="G567">
        <v>0.01</v>
      </c>
      <c r="I567">
        <f>IFERROR(INDEX(AO:AO, MATCH(C567, AH:AH, 0)), "Non trouvé")</f>
        <v>5.5970941826807086E-3</v>
      </c>
      <c r="J567">
        <f>IFERROR(INDEX(Sheet1!N:N, MATCH(C567, Sheet1!E:E, 0)), "Non trouvé")</f>
        <v>6.4676967897378576E-2</v>
      </c>
      <c r="K567">
        <f>IFERROR(INDEX(Sheet1!O:O, MATCH(C567, Sheet1!E:E, 0)), "Non trouvé")</f>
        <v>0.11645256722684071</v>
      </c>
      <c r="L567">
        <f t="shared" si="25"/>
        <v>-4.4029058173192916E-3</v>
      </c>
      <c r="M567">
        <f t="shared" si="26"/>
        <v>5.9079873714697868E-2</v>
      </c>
      <c r="N567" s="59">
        <f>IFERROR(INDEX(Sheet7!L:L, MATCH(B567,Sheet7!B:B, 0)), "Non trouvé")</f>
        <v>1</v>
      </c>
      <c r="O567">
        <v>0.01</v>
      </c>
      <c r="P567">
        <v>5.5970941826807086E-3</v>
      </c>
      <c r="Q567">
        <v>6.4676967897378576E-2</v>
      </c>
      <c r="R567">
        <v>0.11645256722684071</v>
      </c>
    </row>
    <row r="568" spans="1:18" x14ac:dyDescent="0.35">
      <c r="A568" t="s">
        <v>18</v>
      </c>
      <c r="B568" t="s">
        <v>90</v>
      </c>
      <c r="C568" t="str">
        <f t="shared" si="24"/>
        <v>Sierra Leone|HCD Index - Number of citations</v>
      </c>
      <c r="E568" s="59" t="str">
        <f>IFERROR(INDEX(Sheet7!D:D, MATCH(B568,Sheet7!B:B, 0)), "Non trouvé")</f>
        <v># citations in thousands</v>
      </c>
      <c r="F568" t="str">
        <f>IFERROR(INDEX(Sheet7!D:D, MATCH(C568,Sheet7!C:C, 0)), "Non trouvé")</f>
        <v># citations in thousands</v>
      </c>
      <c r="G568">
        <v>0</v>
      </c>
      <c r="I568">
        <f>IFERROR(INDEX(AO:AO, MATCH(C568, AH:AH, 0)), "Non trouvé")</f>
        <v>2.996091591905556E-3</v>
      </c>
      <c r="J568">
        <f>IFERROR(INDEX(Sheet1!N:N, MATCH(C568, Sheet1!E:E, 0)), "Non trouvé")</f>
        <v>1.809773167846445E-2</v>
      </c>
      <c r="K568">
        <f>IFERROR(INDEX(Sheet1!O:O, MATCH(C568, Sheet1!E:E, 0)), "Non trouvé")</f>
        <v>3.3479342089339142E-2</v>
      </c>
      <c r="L568">
        <f t="shared" si="25"/>
        <v>2.996091591905556E-3</v>
      </c>
      <c r="M568">
        <f t="shared" si="26"/>
        <v>1.5101640086558895E-2</v>
      </c>
      <c r="N568" s="59">
        <f>IFERROR(INDEX(Sheet7!L:L, MATCH(B568,Sheet7!B:B, 0)), "Non trouvé")</f>
        <v>1</v>
      </c>
      <c r="O568">
        <v>0</v>
      </c>
      <c r="P568">
        <v>2.996091591905556E-3</v>
      </c>
      <c r="Q568">
        <v>1.809773167846445E-2</v>
      </c>
      <c r="R568">
        <v>3.3479342089339142E-2</v>
      </c>
    </row>
    <row r="569" spans="1:18" x14ac:dyDescent="0.35">
      <c r="A569" t="s">
        <v>20</v>
      </c>
      <c r="B569" t="s">
        <v>90</v>
      </c>
      <c r="C569" t="str">
        <f t="shared" si="24"/>
        <v>Togo|HCD Index - Number of citations</v>
      </c>
      <c r="E569" s="59" t="str">
        <f>IFERROR(INDEX(Sheet7!D:D, MATCH(B569,Sheet7!B:B, 0)), "Non trouvé")</f>
        <v># citations in thousands</v>
      </c>
      <c r="F569" t="str">
        <f>IFERROR(INDEX(Sheet7!D:D, MATCH(C569,Sheet7!C:C, 0)), "Non trouvé")</f>
        <v># citations in thousands</v>
      </c>
      <c r="G569">
        <v>0</v>
      </c>
      <c r="I569">
        <f>IFERROR(INDEX(AO:AO, MATCH(C569, AH:AH, 0)), "Non trouvé")</f>
        <v>2.551616465633853E-4</v>
      </c>
      <c r="J569">
        <f>IFERROR(INDEX(Sheet1!N:N, MATCH(C569, Sheet1!E:E, 0)), "Non trouvé")</f>
        <v>4.0387653916241988E-2</v>
      </c>
      <c r="K569">
        <f>IFERROR(INDEX(Sheet1!O:O, MATCH(C569, Sheet1!E:E, 0)), "Non trouvé")</f>
        <v>7.3185161382733177E-2</v>
      </c>
      <c r="L569">
        <f t="shared" si="25"/>
        <v>2.551616465633853E-4</v>
      </c>
      <c r="M569">
        <f t="shared" si="26"/>
        <v>4.0132492269678605E-2</v>
      </c>
      <c r="N569" s="59">
        <f>IFERROR(INDEX(Sheet7!L:L, MATCH(B569,Sheet7!B:B, 0)), "Non trouvé")</f>
        <v>1</v>
      </c>
      <c r="O569">
        <v>0</v>
      </c>
      <c r="P569">
        <v>2.551616465633853E-4</v>
      </c>
      <c r="Q569">
        <v>4.0387653916241988E-2</v>
      </c>
      <c r="R569">
        <v>7.3185161382733177E-2</v>
      </c>
    </row>
    <row r="570" spans="1:18" x14ac:dyDescent="0.35">
      <c r="A570" t="s">
        <v>15</v>
      </c>
      <c r="B570" t="s">
        <v>62</v>
      </c>
      <c r="C570" t="str">
        <f t="shared" si="24"/>
        <v>Niger|HCD Index - Entrepreneurship, financial inclusion and digital economy</v>
      </c>
      <c r="E570" s="59" t="str">
        <f>IFERROR(INDEX(Sheet7!D:D, MATCH(B570,Sheet7!B:B, 0)), "Non trouvé")</f>
        <v>Scale 0-1</v>
      </c>
      <c r="F570" t="str">
        <f>IFERROR(INDEX(Sheet7!D:D, MATCH(C570,Sheet7!C:C, 0)), "Non trouvé")</f>
        <v>Scale 0-1</v>
      </c>
      <c r="G570">
        <v>0.03</v>
      </c>
      <c r="I570">
        <f>IFERROR(INDEX(AO:AO, MATCH(C570, AH:AH, 0)), "Non trouvé")</f>
        <v>0.15437255581338949</v>
      </c>
      <c r="J570">
        <f>IFERROR(INDEX(Sheet1!N:N, MATCH(C570, Sheet1!E:E, 0)), "Non trouvé")</f>
        <v>5.2109208233751203E-2</v>
      </c>
      <c r="K570">
        <f>IFERROR(INDEX(Sheet1!O:O, MATCH(C570, Sheet1!E:E, 0)), "Non trouvé")</f>
        <v>0.13779009951015381</v>
      </c>
      <c r="L570">
        <f t="shared" si="25"/>
        <v>0.12437255581338949</v>
      </c>
      <c r="M570">
        <f t="shared" si="26"/>
        <v>-0.10226334757963829</v>
      </c>
      <c r="N570" s="59">
        <f>IFERROR(INDEX(Sheet7!L:L, MATCH(B570,Sheet7!B:B, 0)), "Non trouvé")</f>
        <v>1</v>
      </c>
      <c r="O570">
        <v>0.03</v>
      </c>
      <c r="P570">
        <v>0.15437255581338949</v>
      </c>
      <c r="Q570">
        <v>5.2109208233751203E-2</v>
      </c>
      <c r="R570">
        <v>0.13779009951015381</v>
      </c>
    </row>
    <row r="571" spans="1:18" x14ac:dyDescent="0.35">
      <c r="A571" t="s">
        <v>16</v>
      </c>
      <c r="B571" t="s">
        <v>62</v>
      </c>
      <c r="C571" t="str">
        <f t="shared" si="24"/>
        <v>Nigeria|HCD Index - Entrepreneurship, financial inclusion and digital economy</v>
      </c>
      <c r="E571" s="59" t="str">
        <f>IFERROR(INDEX(Sheet7!D:D, MATCH(B571,Sheet7!B:B, 0)), "Non trouvé")</f>
        <v>Scale 0-1</v>
      </c>
      <c r="F571" t="str">
        <f>IFERROR(INDEX(Sheet7!D:D, MATCH(C571,Sheet7!C:C, 0)), "Non trouvé")</f>
        <v>Scale 0-1</v>
      </c>
      <c r="G571">
        <v>0.08</v>
      </c>
      <c r="I571">
        <f>IFERROR(INDEX(AO:AO, MATCH(C571, AH:AH, 0)), "Non trouvé")</f>
        <v>0.14441621401345489</v>
      </c>
      <c r="J571">
        <f>IFERROR(INDEX(Sheet1!N:N, MATCH(C571, Sheet1!E:E, 0)), "Non trouvé")</f>
        <v>9.9728493643120641E-2</v>
      </c>
      <c r="K571">
        <f>IFERROR(INDEX(Sheet1!O:O, MATCH(C571, Sheet1!E:E, 0)), "Non trouvé")</f>
        <v>0.31402161457482419</v>
      </c>
      <c r="L571">
        <f t="shared" si="25"/>
        <v>6.4416214013454889E-2</v>
      </c>
      <c r="M571">
        <f t="shared" si="26"/>
        <v>-4.468772037033425E-2</v>
      </c>
      <c r="N571" s="59">
        <f>IFERROR(INDEX(Sheet7!L:L, MATCH(B571,Sheet7!B:B, 0)), "Non trouvé")</f>
        <v>1</v>
      </c>
      <c r="O571">
        <v>0.08</v>
      </c>
      <c r="P571">
        <v>0.14441621401345489</v>
      </c>
      <c r="Q571">
        <v>9.9728493643120641E-2</v>
      </c>
      <c r="R571">
        <v>0.31402161457482419</v>
      </c>
    </row>
    <row r="572" spans="1:18" x14ac:dyDescent="0.35">
      <c r="A572" t="s">
        <v>17</v>
      </c>
      <c r="B572" t="s">
        <v>62</v>
      </c>
      <c r="C572" t="str">
        <f t="shared" si="24"/>
        <v>Senegal|HCD Index - Entrepreneurship, financial inclusion and digital economy</v>
      </c>
      <c r="E572" s="59" t="str">
        <f>IFERROR(INDEX(Sheet7!D:D, MATCH(B572,Sheet7!B:B, 0)), "Non trouvé")</f>
        <v>Scale 0-1</v>
      </c>
      <c r="F572" t="str">
        <f>IFERROR(INDEX(Sheet7!D:D, MATCH(C572,Sheet7!C:C, 0)), "Non trouvé")</f>
        <v>Scale 0-1</v>
      </c>
      <c r="G572">
        <v>0.19</v>
      </c>
      <c r="I572">
        <f>IFERROR(INDEX(AO:AO, MATCH(C572, AH:AH, 0)), "Non trouvé")</f>
        <v>0.26482067863406761</v>
      </c>
      <c r="J572">
        <f>IFERROR(INDEX(Sheet1!N:N, MATCH(C572, Sheet1!E:E, 0)), "Non trouvé")</f>
        <v>0.15862216631911219</v>
      </c>
      <c r="K572">
        <f>IFERROR(INDEX(Sheet1!O:O, MATCH(C572, Sheet1!E:E, 0)), "Non trouvé")</f>
        <v>0.33556565354966778</v>
      </c>
      <c r="L572">
        <f t="shared" si="25"/>
        <v>7.4820678634067606E-2</v>
      </c>
      <c r="M572">
        <f t="shared" si="26"/>
        <v>-0.10619851231495542</v>
      </c>
      <c r="N572" s="59">
        <f>IFERROR(INDEX(Sheet7!L:L, MATCH(B572,Sheet7!B:B, 0)), "Non trouvé")</f>
        <v>1</v>
      </c>
      <c r="O572">
        <v>0.19</v>
      </c>
      <c r="P572">
        <v>0.26482067863406761</v>
      </c>
      <c r="Q572">
        <v>0.15862216631911219</v>
      </c>
      <c r="R572">
        <v>0.33556565354966778</v>
      </c>
    </row>
    <row r="573" spans="1:18" x14ac:dyDescent="0.35">
      <c r="A573" t="s">
        <v>18</v>
      </c>
      <c r="B573" t="s">
        <v>62</v>
      </c>
      <c r="C573" t="str">
        <f t="shared" si="24"/>
        <v>Sierra Leone|HCD Index - Entrepreneurship, financial inclusion and digital economy</v>
      </c>
      <c r="E573" s="59" t="str">
        <f>IFERROR(INDEX(Sheet7!D:D, MATCH(B573,Sheet7!B:B, 0)), "Non trouvé")</f>
        <v>Scale 0-1</v>
      </c>
      <c r="F573" t="str">
        <f>IFERROR(INDEX(Sheet7!D:D, MATCH(C573,Sheet7!C:C, 0)), "Non trouvé")</f>
        <v>Scale 0-1</v>
      </c>
      <c r="G573">
        <v>0.03</v>
      </c>
      <c r="I573">
        <f>IFERROR(INDEX(AO:AO, MATCH(C573, AH:AH, 0)), "Non trouvé")</f>
        <v>4.9716736814623852E-2</v>
      </c>
      <c r="J573">
        <f>IFERROR(INDEX(Sheet1!N:N, MATCH(C573, Sheet1!E:E, 0)), "Non trouvé")</f>
        <v>2.7236903084992829E-2</v>
      </c>
      <c r="K573">
        <f>IFERROR(INDEX(Sheet1!O:O, MATCH(C573, Sheet1!E:E, 0)), "Non trouvé")</f>
        <v>0.21906454431197911</v>
      </c>
      <c r="L573">
        <f t="shared" si="25"/>
        <v>1.9716736814623853E-2</v>
      </c>
      <c r="M573">
        <f t="shared" si="26"/>
        <v>-2.2479833729631023E-2</v>
      </c>
      <c r="N573" s="59">
        <f>IFERROR(INDEX(Sheet7!L:L, MATCH(B573,Sheet7!B:B, 0)), "Non trouvé")</f>
        <v>1</v>
      </c>
      <c r="O573">
        <v>0.03</v>
      </c>
      <c r="P573">
        <v>4.9716736814623852E-2</v>
      </c>
      <c r="Q573">
        <v>2.7236903084992829E-2</v>
      </c>
      <c r="R573">
        <v>0.21906454431197911</v>
      </c>
    </row>
    <row r="574" spans="1:18" x14ac:dyDescent="0.35">
      <c r="A574" t="s">
        <v>20</v>
      </c>
      <c r="B574" t="s">
        <v>62</v>
      </c>
      <c r="C574" t="str">
        <f t="shared" si="24"/>
        <v>Togo|HCD Index - Entrepreneurship, financial inclusion and digital economy</v>
      </c>
      <c r="E574" s="59" t="str">
        <f>IFERROR(INDEX(Sheet7!D:D, MATCH(B574,Sheet7!B:B, 0)), "Non trouvé")</f>
        <v>Scale 0-1</v>
      </c>
      <c r="F574" t="str">
        <f>IFERROR(INDEX(Sheet7!D:D, MATCH(C574,Sheet7!C:C, 0)), "Non trouvé")</f>
        <v>Scale 0-1</v>
      </c>
      <c r="G574">
        <v>7.0000000000000007E-2</v>
      </c>
      <c r="I574">
        <f>IFERROR(INDEX(AO:AO, MATCH(C574, AH:AH, 0)), "Non trouvé")</f>
        <v>0.14872145716915561</v>
      </c>
      <c r="J574">
        <f>IFERROR(INDEX(Sheet1!N:N, MATCH(C574, Sheet1!E:E, 0)), "Non trouvé")</f>
        <v>8.8104635701094502E-2</v>
      </c>
      <c r="K574">
        <f>IFERROR(INDEX(Sheet1!O:O, MATCH(C574, Sheet1!E:E, 0)), "Non trouvé")</f>
        <v>0.2080578521782358</v>
      </c>
      <c r="L574">
        <f t="shared" si="25"/>
        <v>7.8721457169155601E-2</v>
      </c>
      <c r="M574">
        <f t="shared" si="26"/>
        <v>-6.0616821468061105E-2</v>
      </c>
      <c r="N574" s="59">
        <f>IFERROR(INDEX(Sheet7!L:L, MATCH(B574,Sheet7!B:B, 0)), "Non trouvé")</f>
        <v>1</v>
      </c>
      <c r="O574">
        <v>7.0000000000000007E-2</v>
      </c>
      <c r="P574">
        <v>0.14872145716915561</v>
      </c>
      <c r="Q574">
        <v>8.8104635701094502E-2</v>
      </c>
      <c r="R574">
        <v>0.2080578521782358</v>
      </c>
    </row>
    <row r="575" spans="1:18" x14ac:dyDescent="0.35">
      <c r="A575" t="s">
        <v>15</v>
      </c>
      <c r="B575" t="s">
        <v>92</v>
      </c>
      <c r="C575" t="str">
        <f t="shared" si="24"/>
        <v>Niger|HCD Index - Penetration rate fin services</v>
      </c>
      <c r="E575" s="59" t="str">
        <f>IFERROR(INDEX(Sheet7!D:D, MATCH(B575,Sheet7!B:B, 0)), "Non trouvé")</f>
        <v>Number of financial services outlets/ 10,000 adults</v>
      </c>
      <c r="F575" t="str">
        <f>IFERROR(INDEX(Sheet7!D:D, MATCH(C575,Sheet7!C:C, 0)), "Non trouvé")</f>
        <v>Number of financial services outlets/ 10,000 adults</v>
      </c>
      <c r="G575">
        <v>0.08</v>
      </c>
      <c r="I575">
        <f>IFERROR(INDEX(AO:AO, MATCH(C575, AH:AH, 0)), "Non trouvé")</f>
        <v>0.23865445956268849</v>
      </c>
      <c r="J575">
        <f>IFERROR(INDEX(Sheet1!N:N, MATCH(C575, Sheet1!E:E, 0)), "Non trouvé")</f>
        <v>0.1343249877474455</v>
      </c>
      <c r="K575">
        <f>IFERROR(INDEX(Sheet1!O:O, MATCH(C575, Sheet1!E:E, 0)), "Non trouvé")</f>
        <v>0.31106412784707888</v>
      </c>
      <c r="L575">
        <f t="shared" si="25"/>
        <v>0.15865445956268848</v>
      </c>
      <c r="M575">
        <f t="shared" si="26"/>
        <v>-0.10432947181524299</v>
      </c>
      <c r="N575" s="59">
        <f>IFERROR(INDEX(Sheet7!L:L, MATCH(B575,Sheet7!B:B, 0)), "Non trouvé")</f>
        <v>1</v>
      </c>
      <c r="O575">
        <v>0.08</v>
      </c>
      <c r="P575">
        <v>0.23865445956268849</v>
      </c>
      <c r="Q575">
        <v>0.1343249877474455</v>
      </c>
      <c r="R575">
        <v>0.31106412784707888</v>
      </c>
    </row>
    <row r="576" spans="1:18" x14ac:dyDescent="0.35">
      <c r="A576" t="s">
        <v>16</v>
      </c>
      <c r="B576" t="s">
        <v>92</v>
      </c>
      <c r="C576" t="str">
        <f t="shared" si="24"/>
        <v>Nigeria|HCD Index - Penetration rate fin services</v>
      </c>
      <c r="E576" s="59" t="str">
        <f>IFERROR(INDEX(Sheet7!D:D, MATCH(B576,Sheet7!B:B, 0)), "Non trouvé")</f>
        <v>Number of financial services outlets/ 10,000 adults</v>
      </c>
      <c r="F576" t="str">
        <f>IFERROR(INDEX(Sheet7!D:D, MATCH(C576,Sheet7!C:C, 0)), "Non trouvé")</f>
        <v>Number of financial services outlets/ 10,000 adults</v>
      </c>
      <c r="I576">
        <f>IFERROR(INDEX(AO:AO, MATCH(C576, AH:AH, 0)), "Non trouvé")</f>
        <v>0</v>
      </c>
      <c r="J576">
        <f>IFERROR(INDEX(Sheet1!N:N, MATCH(C576, Sheet1!E:E, 0)), "Non trouvé")</f>
        <v>0</v>
      </c>
      <c r="K576">
        <f>IFERROR(INDEX(Sheet1!O:O, MATCH(C576, Sheet1!E:E, 0)), "Non trouvé")</f>
        <v>0.53671864629311017</v>
      </c>
      <c r="L576">
        <f t="shared" si="25"/>
        <v>0</v>
      </c>
      <c r="M576">
        <f t="shared" si="26"/>
        <v>0</v>
      </c>
      <c r="N576" s="59">
        <f>IFERROR(INDEX(Sheet7!L:L, MATCH(B576,Sheet7!B:B, 0)), "Non trouvé")</f>
        <v>1</v>
      </c>
      <c r="P576">
        <v>0</v>
      </c>
      <c r="Q576">
        <v>0</v>
      </c>
      <c r="R576">
        <v>0.53671864629311017</v>
      </c>
    </row>
    <row r="577" spans="1:18" x14ac:dyDescent="0.35">
      <c r="A577" t="s">
        <v>17</v>
      </c>
      <c r="B577" t="s">
        <v>92</v>
      </c>
      <c r="C577" t="str">
        <f t="shared" si="24"/>
        <v>Senegal|HCD Index - Penetration rate fin services</v>
      </c>
      <c r="E577" s="59" t="str">
        <f>IFERROR(INDEX(Sheet7!D:D, MATCH(B577,Sheet7!B:B, 0)), "Non trouvé")</f>
        <v>Number of financial services outlets/ 10,000 adults</v>
      </c>
      <c r="F577" t="str">
        <f>IFERROR(INDEX(Sheet7!D:D, MATCH(C577,Sheet7!C:C, 0)), "Non trouvé")</f>
        <v>Number of financial services outlets/ 10,000 adults</v>
      </c>
      <c r="G577">
        <v>0.44</v>
      </c>
      <c r="I577">
        <f>IFERROR(INDEX(AO:AO, MATCH(C577, AH:AH, 0)), "Non trouvé")</f>
        <v>0.59800323664562371</v>
      </c>
      <c r="J577">
        <f>IFERROR(INDEX(Sheet1!N:N, MATCH(C577, Sheet1!E:E, 0)), "Non trouvé")</f>
        <v>0.28844495945875848</v>
      </c>
      <c r="K577">
        <f>IFERROR(INDEX(Sheet1!O:O, MATCH(C577, Sheet1!E:E, 0)), "Non trouvé")</f>
        <v>0.65735156495922753</v>
      </c>
      <c r="L577">
        <f t="shared" si="25"/>
        <v>0.15800323664562371</v>
      </c>
      <c r="M577">
        <f t="shared" si="26"/>
        <v>-0.30955827718686524</v>
      </c>
      <c r="N577" s="59">
        <f>IFERROR(INDEX(Sheet7!L:L, MATCH(B577,Sheet7!B:B, 0)), "Non trouvé")</f>
        <v>1</v>
      </c>
      <c r="O577">
        <v>0.44</v>
      </c>
      <c r="P577">
        <v>0.59800323664562371</v>
      </c>
      <c r="Q577">
        <v>0.28844495945875848</v>
      </c>
      <c r="R577">
        <v>0.65735156495922753</v>
      </c>
    </row>
    <row r="578" spans="1:18" x14ac:dyDescent="0.35">
      <c r="A578" t="s">
        <v>18</v>
      </c>
      <c r="B578" t="s">
        <v>92</v>
      </c>
      <c r="C578" t="str">
        <f t="shared" si="24"/>
        <v>Sierra Leone|HCD Index - Penetration rate fin services</v>
      </c>
      <c r="E578" s="59" t="str">
        <f>IFERROR(INDEX(Sheet7!D:D, MATCH(B578,Sheet7!B:B, 0)), "Non trouvé")</f>
        <v>Number of financial services outlets/ 10,000 adults</v>
      </c>
      <c r="F578" t="str">
        <f>IFERROR(INDEX(Sheet7!D:D, MATCH(C578,Sheet7!C:C, 0)), "Non trouvé")</f>
        <v>Number of financial services outlets/ 10,000 adults</v>
      </c>
      <c r="I578">
        <f>IFERROR(INDEX(AO:AO, MATCH(C578, AH:AH, 0)), "Non trouvé")</f>
        <v>0</v>
      </c>
      <c r="J578">
        <f>IFERROR(INDEX(Sheet1!N:N, MATCH(C578, Sheet1!E:E, 0)), "Non trouvé")</f>
        <v>0</v>
      </c>
      <c r="K578">
        <f>IFERROR(INDEX(Sheet1!O:O, MATCH(C578, Sheet1!E:E, 0)), "Non trouvé")</f>
        <v>0.53671864629311017</v>
      </c>
      <c r="L578">
        <f t="shared" si="25"/>
        <v>0</v>
      </c>
      <c r="M578">
        <f t="shared" si="26"/>
        <v>0</v>
      </c>
      <c r="N578" s="59">
        <f>IFERROR(INDEX(Sheet7!L:L, MATCH(B578,Sheet7!B:B, 0)), "Non trouvé")</f>
        <v>1</v>
      </c>
      <c r="P578">
        <v>0</v>
      </c>
      <c r="Q578">
        <v>0</v>
      </c>
      <c r="R578">
        <v>0.53671864629311017</v>
      </c>
    </row>
    <row r="579" spans="1:18" x14ac:dyDescent="0.35">
      <c r="A579" t="s">
        <v>20</v>
      </c>
      <c r="B579" t="s">
        <v>92</v>
      </c>
      <c r="C579" t="str">
        <f t="shared" ref="C579:C611" si="27">A579 &amp; "|" &amp; B579</f>
        <v>Togo|HCD Index - Penetration rate fin services</v>
      </c>
      <c r="E579" s="59" t="str">
        <f>IFERROR(INDEX(Sheet7!D:D, MATCH(B579,Sheet7!B:B, 0)), "Non trouvé")</f>
        <v>Number of financial services outlets/ 10,000 adults</v>
      </c>
      <c r="F579" t="str">
        <f>IFERROR(INDEX(Sheet7!D:D, MATCH(C579,Sheet7!C:C, 0)), "Non trouvé")</f>
        <v>Number of financial services outlets/ 10,000 adults</v>
      </c>
      <c r="G579">
        <v>0.14000000000000001</v>
      </c>
      <c r="I579">
        <f>IFERROR(INDEX(AO:AO, MATCH(C579, AH:AH, 0)), "Non trouvé")</f>
        <v>0.28552603918220182</v>
      </c>
      <c r="J579">
        <f>IFERROR(INDEX(Sheet1!N:N, MATCH(C579, Sheet1!E:E, 0)), "Non trouvé")</f>
        <v>0.21640569567440371</v>
      </c>
      <c r="K579">
        <f>IFERROR(INDEX(Sheet1!O:O, MATCH(C579, Sheet1!E:E, 0)), "Non trouvé")</f>
        <v>0.49548875282441912</v>
      </c>
      <c r="L579">
        <f t="shared" si="25"/>
        <v>0.14552603918220181</v>
      </c>
      <c r="M579">
        <f t="shared" si="26"/>
        <v>-6.912034350779811E-2</v>
      </c>
      <c r="N579" s="59">
        <f>IFERROR(INDEX(Sheet7!L:L, MATCH(B579,Sheet7!B:B, 0)), "Non trouvé")</f>
        <v>1</v>
      </c>
      <c r="O579">
        <v>0.14000000000000001</v>
      </c>
      <c r="P579">
        <v>0.28552603918220182</v>
      </c>
      <c r="Q579">
        <v>0.21640569567440371</v>
      </c>
      <c r="R579">
        <v>0.49548875282441912</v>
      </c>
    </row>
    <row r="580" spans="1:18" x14ac:dyDescent="0.35">
      <c r="A580" t="s">
        <v>15</v>
      </c>
      <c r="B580" t="s">
        <v>94</v>
      </c>
      <c r="C580" t="str">
        <f t="shared" si="27"/>
        <v>Niger|HCD Index - Individuals using Internet</v>
      </c>
      <c r="E580" s="59" t="str">
        <f>IFERROR(INDEX(Sheet7!D:D, MATCH(B580,Sheet7!B:B, 0)), "Non trouvé")</f>
        <v>% of the population</v>
      </c>
      <c r="F580" t="str">
        <f>IFERROR(INDEX(Sheet7!D:D, MATCH(C580,Sheet7!C:C, 0)), "Non trouvé")</f>
        <v>% of the population</v>
      </c>
      <c r="G580">
        <v>0</v>
      </c>
      <c r="I580">
        <f>IFERROR(INDEX(AO:AO, MATCH(C580, AH:AH, 0)), "Non trouvé")</f>
        <v>7.7761138977880576E-2</v>
      </c>
      <c r="J580">
        <f>IFERROR(INDEX(Sheet1!N:N, MATCH(C580, Sheet1!E:E, 0)), "Non trouvé")</f>
        <v>2.5484573380901359E-2</v>
      </c>
      <c r="K580">
        <f>IFERROR(INDEX(Sheet1!O:O, MATCH(C580, Sheet1!E:E, 0)), "Non trouvé")</f>
        <v>0.12518509203141781</v>
      </c>
      <c r="L580">
        <f t="shared" si="25"/>
        <v>7.7761138977880576E-2</v>
      </c>
      <c r="M580">
        <f t="shared" si="26"/>
        <v>-5.2276565596979213E-2</v>
      </c>
      <c r="N580" s="59">
        <f>IFERROR(INDEX(Sheet7!L:L, MATCH(B580,Sheet7!B:B, 0)), "Non trouvé")</f>
        <v>1</v>
      </c>
      <c r="O580">
        <v>0</v>
      </c>
      <c r="P580">
        <v>7.7761138977880576E-2</v>
      </c>
      <c r="Q580">
        <v>2.5484573380901359E-2</v>
      </c>
      <c r="R580">
        <v>0.12518509203141781</v>
      </c>
    </row>
    <row r="581" spans="1:18" x14ac:dyDescent="0.35">
      <c r="A581" t="s">
        <v>16</v>
      </c>
      <c r="B581" t="s">
        <v>94</v>
      </c>
      <c r="C581" t="str">
        <f t="shared" si="27"/>
        <v>Nigeria|HCD Index - Individuals using Internet</v>
      </c>
      <c r="E581" s="59" t="str">
        <f>IFERROR(INDEX(Sheet7!D:D, MATCH(B581,Sheet7!B:B, 0)), "Non trouvé")</f>
        <v>% of the population</v>
      </c>
      <c r="F581" t="str">
        <f>IFERROR(INDEX(Sheet7!D:D, MATCH(C581,Sheet7!C:C, 0)), "Non trouvé")</f>
        <v>% of the population</v>
      </c>
      <c r="G581">
        <v>0.15</v>
      </c>
      <c r="I581">
        <f>IFERROR(INDEX(AO:AO, MATCH(C581, AH:AH, 0)), "Non trouvé")</f>
        <v>0.28861544312711701</v>
      </c>
      <c r="J581">
        <f>IFERROR(INDEX(Sheet1!N:N, MATCH(C581, Sheet1!E:E, 0)), "Non trouvé")</f>
        <v>0.18344673717170701</v>
      </c>
      <c r="K581">
        <f>IFERROR(INDEX(Sheet1!O:O, MATCH(C581, Sheet1!E:E, 0)), "Non trouvé")</f>
        <v>0.45648365568032673</v>
      </c>
      <c r="L581">
        <f t="shared" si="25"/>
        <v>0.13861544312711702</v>
      </c>
      <c r="M581">
        <f t="shared" si="26"/>
        <v>-0.10516870595541</v>
      </c>
      <c r="N581" s="59">
        <f>IFERROR(INDEX(Sheet7!L:L, MATCH(B581,Sheet7!B:B, 0)), "Non trouvé")</f>
        <v>1</v>
      </c>
      <c r="O581">
        <v>0.15</v>
      </c>
      <c r="P581">
        <v>0.28861544312711701</v>
      </c>
      <c r="Q581">
        <v>0.18344673717170701</v>
      </c>
      <c r="R581">
        <v>0.45648365568032673</v>
      </c>
    </row>
    <row r="582" spans="1:18" x14ac:dyDescent="0.35">
      <c r="A582" t="s">
        <v>17</v>
      </c>
      <c r="B582" t="s">
        <v>94</v>
      </c>
      <c r="C582" t="str">
        <f t="shared" si="27"/>
        <v>Senegal|HCD Index - Individuals using Internet</v>
      </c>
      <c r="E582" s="59" t="str">
        <f>IFERROR(INDEX(Sheet7!D:D, MATCH(B582,Sheet7!B:B, 0)), "Non trouvé")</f>
        <v>% of the population</v>
      </c>
      <c r="F582" t="str">
        <f>IFERROR(INDEX(Sheet7!D:D, MATCH(C582,Sheet7!C:C, 0)), "Non trouvé")</f>
        <v>% of the population</v>
      </c>
      <c r="G582">
        <v>0.19</v>
      </c>
      <c r="I582">
        <f>IFERROR(INDEX(AO:AO, MATCH(C582, AH:AH, 0)), "Non trouvé")</f>
        <v>0.30582202096145122</v>
      </c>
      <c r="J582">
        <f>IFERROR(INDEX(Sheet1!N:N, MATCH(C582, Sheet1!E:E, 0)), "Non trouvé")</f>
        <v>0.1980482177931287</v>
      </c>
      <c r="K582">
        <f>IFERROR(INDEX(Sheet1!O:O, MATCH(C582, Sheet1!E:E, 0)), "Non trouvé")</f>
        <v>0.4871077585726547</v>
      </c>
      <c r="L582">
        <f t="shared" si="25"/>
        <v>0.11582202096145122</v>
      </c>
      <c r="M582">
        <f t="shared" si="26"/>
        <v>-0.10777380316832252</v>
      </c>
      <c r="N582" s="59">
        <f>IFERROR(INDEX(Sheet7!L:L, MATCH(B582,Sheet7!B:B, 0)), "Non trouvé")</f>
        <v>1</v>
      </c>
      <c r="O582">
        <v>0.19</v>
      </c>
      <c r="P582">
        <v>0.30582202096145122</v>
      </c>
      <c r="Q582">
        <v>0.1980482177931287</v>
      </c>
      <c r="R582">
        <v>0.4871077585726547</v>
      </c>
    </row>
    <row r="583" spans="1:18" x14ac:dyDescent="0.35">
      <c r="A583" t="s">
        <v>18</v>
      </c>
      <c r="B583" t="s">
        <v>94</v>
      </c>
      <c r="C583" t="str">
        <f t="shared" si="27"/>
        <v>Sierra Leone|HCD Index - Individuals using Internet</v>
      </c>
      <c r="E583" s="59" t="str">
        <f>IFERROR(INDEX(Sheet7!D:D, MATCH(B583,Sheet7!B:B, 0)), "Non trouvé")</f>
        <v>% of the population</v>
      </c>
      <c r="F583" t="str">
        <f>IFERROR(INDEX(Sheet7!D:D, MATCH(C583,Sheet7!C:C, 0)), "Non trouvé")</f>
        <v>% of the population</v>
      </c>
      <c r="G583">
        <v>0.04</v>
      </c>
      <c r="I583">
        <f>IFERROR(INDEX(AO:AO, MATCH(C583, AH:AH, 0)), "Non trouvé")</f>
        <v>4.971673681462388E-2</v>
      </c>
      <c r="J583">
        <f>IFERROR(INDEX(Sheet1!N:N, MATCH(C583, Sheet1!E:E, 0)), "Non trouvé")</f>
        <v>4.2963190004429372E-2</v>
      </c>
      <c r="K583">
        <f>IFERROR(INDEX(Sheet1!O:O, MATCH(C583, Sheet1!E:E, 0)), "Non trouvé")</f>
        <v>0.18133348301056329</v>
      </c>
      <c r="L583">
        <f t="shared" si="25"/>
        <v>9.7167368146238789E-3</v>
      </c>
      <c r="M583">
        <f t="shared" si="26"/>
        <v>-6.7535468101945079E-3</v>
      </c>
      <c r="N583" s="59">
        <f>IFERROR(INDEX(Sheet7!L:L, MATCH(B583,Sheet7!B:B, 0)), "Non trouvé")</f>
        <v>1</v>
      </c>
      <c r="O583">
        <v>0.04</v>
      </c>
      <c r="P583">
        <v>4.971673681462388E-2</v>
      </c>
      <c r="Q583">
        <v>4.2963190004429372E-2</v>
      </c>
      <c r="R583">
        <v>0.18133348301056329</v>
      </c>
    </row>
    <row r="584" spans="1:18" x14ac:dyDescent="0.35">
      <c r="A584" t="s">
        <v>20</v>
      </c>
      <c r="B584" t="s">
        <v>94</v>
      </c>
      <c r="C584" t="str">
        <f t="shared" si="27"/>
        <v>Togo|HCD Index - Individuals using Internet</v>
      </c>
      <c r="E584" s="59" t="str">
        <f>IFERROR(INDEX(Sheet7!D:D, MATCH(B584,Sheet7!B:B, 0)), "Non trouvé")</f>
        <v>% of the population</v>
      </c>
      <c r="F584" t="str">
        <f>IFERROR(INDEX(Sheet7!D:D, MATCH(C584,Sheet7!C:C, 0)), "Non trouvé")</f>
        <v>% of the population</v>
      </c>
      <c r="G584">
        <v>0.06</v>
      </c>
      <c r="I584">
        <f>IFERROR(INDEX(AO:AO, MATCH(C584, AH:AH, 0)), "Non trouvé")</f>
        <v>0.1583105691056696</v>
      </c>
      <c r="J584">
        <f>IFERROR(INDEX(Sheet1!N:N, MATCH(C584, Sheet1!E:E, 0)), "Non trouvé")</f>
        <v>4.4465188677587919E-2</v>
      </c>
      <c r="K584">
        <f>IFERROR(INDEX(Sheet1!O:O, MATCH(C584, Sheet1!E:E, 0)), "Non trouvé")</f>
        <v>0.16499367931623421</v>
      </c>
      <c r="L584">
        <f t="shared" si="25"/>
        <v>9.8310569105669598E-2</v>
      </c>
      <c r="M584">
        <f t="shared" si="26"/>
        <v>-0.11384538042808168</v>
      </c>
      <c r="N584" s="59">
        <f>IFERROR(INDEX(Sheet7!L:L, MATCH(B584,Sheet7!B:B, 0)), "Non trouvé")</f>
        <v>1</v>
      </c>
      <c r="O584">
        <v>0.06</v>
      </c>
      <c r="P584">
        <v>0.1583105691056696</v>
      </c>
      <c r="Q584">
        <v>4.4465188677587919E-2</v>
      </c>
      <c r="R584">
        <v>0.16499367931623421</v>
      </c>
    </row>
    <row r="585" spans="1:18" x14ac:dyDescent="0.35">
      <c r="A585" t="s">
        <v>15</v>
      </c>
      <c r="B585" t="s">
        <v>96</v>
      </c>
      <c r="C585" t="str">
        <f t="shared" si="27"/>
        <v>Niger|HCD Index - New business density</v>
      </c>
      <c r="E585" s="59" t="str">
        <f>IFERROR(INDEX(Sheet7!D:D, MATCH(B585,Sheet7!B:B, 0)), "Non trouvé")</f>
        <v>New registrations per 1,000 people ages 15-64</v>
      </c>
      <c r="F585" t="str">
        <f>IFERROR(INDEX(Sheet7!D:D, MATCH(C585,Sheet7!C:C, 0)), "Non trouvé")</f>
        <v>New registrations per 1,000 people ages 15-64</v>
      </c>
      <c r="G585">
        <v>0</v>
      </c>
      <c r="I585">
        <f>IFERROR(INDEX(AO:AO, MATCH(C585, AH:AH, 0)), "Non trouvé")</f>
        <v>0</v>
      </c>
      <c r="J585">
        <f>IFERROR(INDEX(Sheet1!N:N, MATCH(C585, Sheet1!E:E, 0)), "Non trouvé")</f>
        <v>1.7929494395090429E-3</v>
      </c>
      <c r="K585">
        <f>IFERROR(INDEX(Sheet1!O:O, MATCH(C585, Sheet1!E:E, 0)), "Non trouvé")</f>
        <v>4.8698686277525429E-3</v>
      </c>
      <c r="L585">
        <f t="shared" si="25"/>
        <v>0</v>
      </c>
      <c r="M585">
        <f t="shared" si="26"/>
        <v>1.7929494395090429E-3</v>
      </c>
      <c r="N585" s="59">
        <f>IFERROR(INDEX(Sheet7!L:L, MATCH(B585,Sheet7!B:B, 0)), "Non trouvé")</f>
        <v>1</v>
      </c>
      <c r="O585">
        <v>0</v>
      </c>
      <c r="P585">
        <v>0</v>
      </c>
      <c r="Q585">
        <v>1.7929494395090429E-3</v>
      </c>
      <c r="R585">
        <v>4.8698686277525429E-3</v>
      </c>
    </row>
    <row r="586" spans="1:18" x14ac:dyDescent="0.35">
      <c r="A586" t="s">
        <v>16</v>
      </c>
      <c r="B586" t="s">
        <v>96</v>
      </c>
      <c r="C586" t="str">
        <f t="shared" si="27"/>
        <v>Nigeria|HCD Index - New business density</v>
      </c>
      <c r="E586" s="59" t="str">
        <f>IFERROR(INDEX(Sheet7!D:D, MATCH(B586,Sheet7!B:B, 0)), "Non trouvé")</f>
        <v>New registrations per 1,000 people ages 15-64</v>
      </c>
      <c r="F586" t="str">
        <f>IFERROR(INDEX(Sheet7!D:D, MATCH(C586,Sheet7!C:C, 0)), "Non trouvé")</f>
        <v>New registrations per 1,000 people ages 15-64</v>
      </c>
      <c r="G586">
        <v>0.02</v>
      </c>
      <c r="I586">
        <f>IFERROR(INDEX(AO:AO, MATCH(C586, AH:AH, 0)), "Non trouvé")</f>
        <v>2.1235859908572109E-2</v>
      </c>
      <c r="J586">
        <f>IFERROR(INDEX(Sheet1!N:N, MATCH(C586, Sheet1!E:E, 0)), "Non trouvé")</f>
        <v>2.3159000000185389E-2</v>
      </c>
      <c r="K586">
        <f>IFERROR(INDEX(Sheet1!O:O, MATCH(C586, Sheet1!E:E, 0)), "Non trouvé")</f>
        <v>5.044252065686794E-2</v>
      </c>
      <c r="L586">
        <f t="shared" si="25"/>
        <v>1.2358599085721088E-3</v>
      </c>
      <c r="M586">
        <f t="shared" si="26"/>
        <v>1.9231400916132797E-3</v>
      </c>
      <c r="N586" s="59">
        <f>IFERROR(INDEX(Sheet7!L:L, MATCH(B586,Sheet7!B:B, 0)), "Non trouvé")</f>
        <v>1</v>
      </c>
      <c r="O586">
        <v>0.02</v>
      </c>
      <c r="P586">
        <v>2.1235859908572109E-2</v>
      </c>
      <c r="Q586">
        <v>2.3159000000185389E-2</v>
      </c>
      <c r="R586">
        <v>5.044252065686794E-2</v>
      </c>
    </row>
    <row r="587" spans="1:18" x14ac:dyDescent="0.35">
      <c r="A587" t="s">
        <v>17</v>
      </c>
      <c r="B587" t="s">
        <v>96</v>
      </c>
      <c r="C587" t="str">
        <f t="shared" si="27"/>
        <v>Senegal|HCD Index - New business density</v>
      </c>
      <c r="E587" s="59" t="str">
        <f>IFERROR(INDEX(Sheet7!D:D, MATCH(B587,Sheet7!B:B, 0)), "Non trouvé")</f>
        <v>New registrations per 1,000 people ages 15-64</v>
      </c>
      <c r="F587" t="str">
        <f>IFERROR(INDEX(Sheet7!D:D, MATCH(C587,Sheet7!C:C, 0)), "Non trouvé")</f>
        <v>New registrations per 1,000 people ages 15-64</v>
      </c>
      <c r="G587">
        <v>0.01</v>
      </c>
      <c r="I587">
        <f>IFERROR(INDEX(AO:AO, MATCH(C587, AH:AH, 0)), "Non trouvé")</f>
        <v>1.1070558956413521E-2</v>
      </c>
      <c r="J587">
        <f>IFERROR(INDEX(Sheet1!N:N, MATCH(C587, Sheet1!E:E, 0)), "Non trouvé")</f>
        <v>1.292718590561604E-2</v>
      </c>
      <c r="K587">
        <f>IFERROR(INDEX(Sheet1!O:O, MATCH(C587, Sheet1!E:E, 0)), "Non trouvé")</f>
        <v>2.8427768574881759E-2</v>
      </c>
      <c r="L587">
        <f t="shared" si="25"/>
        <v>1.0705589564135205E-3</v>
      </c>
      <c r="M587">
        <f t="shared" si="26"/>
        <v>1.8566269492025188E-3</v>
      </c>
      <c r="N587" s="59">
        <f>IFERROR(INDEX(Sheet7!L:L, MATCH(B587,Sheet7!B:B, 0)), "Non trouvé")</f>
        <v>1</v>
      </c>
      <c r="O587">
        <v>0.01</v>
      </c>
      <c r="P587">
        <v>1.1070558956413521E-2</v>
      </c>
      <c r="Q587">
        <v>1.292718590561604E-2</v>
      </c>
      <c r="R587">
        <v>2.8427768574881759E-2</v>
      </c>
    </row>
    <row r="588" spans="1:18" x14ac:dyDescent="0.35">
      <c r="A588" t="s">
        <v>18</v>
      </c>
      <c r="B588" t="s">
        <v>96</v>
      </c>
      <c r="C588" t="str">
        <f t="shared" si="27"/>
        <v>Sierra Leone|HCD Index - New business density</v>
      </c>
      <c r="E588" s="59" t="str">
        <f>IFERROR(INDEX(Sheet7!D:D, MATCH(B588,Sheet7!B:B, 0)), "Non trouvé")</f>
        <v>New registrations per 1,000 people ages 15-64</v>
      </c>
      <c r="F588" t="str">
        <f>IFERROR(INDEX(Sheet7!D:D, MATCH(C588,Sheet7!C:C, 0)), "Non trouvé")</f>
        <v>New registrations per 1,000 people ages 15-64</v>
      </c>
      <c r="G588">
        <v>0.01</v>
      </c>
      <c r="I588">
        <f>IFERROR(INDEX(AO:AO, MATCH(C588, AH:AH, 0)), "Non trouvé")</f>
        <v>0</v>
      </c>
      <c r="J588">
        <f>IFERROR(INDEX(Sheet1!N:N, MATCH(C588, Sheet1!E:E, 0)), "Non trouvé")</f>
        <v>1.1760843847576859E-2</v>
      </c>
      <c r="K588">
        <f>IFERROR(INDEX(Sheet1!O:O, MATCH(C588, Sheet1!E:E, 0)), "Non trouvé")</f>
        <v>2.8024650971092659E-2</v>
      </c>
      <c r="L588">
        <f t="shared" si="25"/>
        <v>-0.01</v>
      </c>
      <c r="M588">
        <f t="shared" si="26"/>
        <v>1.1760843847576859E-2</v>
      </c>
      <c r="N588" s="59">
        <f>IFERROR(INDEX(Sheet7!L:L, MATCH(B588,Sheet7!B:B, 0)), "Non trouvé")</f>
        <v>1</v>
      </c>
      <c r="O588">
        <v>0.01</v>
      </c>
      <c r="P588">
        <v>0</v>
      </c>
      <c r="Q588">
        <v>1.1760843847576859E-2</v>
      </c>
      <c r="R588">
        <v>2.8024650971092659E-2</v>
      </c>
    </row>
    <row r="589" spans="1:18" x14ac:dyDescent="0.35">
      <c r="A589" t="s">
        <v>20</v>
      </c>
      <c r="B589" t="s">
        <v>96</v>
      </c>
      <c r="C589" t="str">
        <f t="shared" si="27"/>
        <v>Togo|HCD Index - New business density</v>
      </c>
      <c r="E589" s="59" t="str">
        <f>IFERROR(INDEX(Sheet7!D:D, MATCH(B589,Sheet7!B:B, 0)), "Non trouvé")</f>
        <v>New registrations per 1,000 people ages 15-64</v>
      </c>
      <c r="F589" t="str">
        <f>IFERROR(INDEX(Sheet7!D:D, MATCH(C589,Sheet7!C:C, 0)), "Non trouvé")</f>
        <v>New registrations per 1,000 people ages 15-64</v>
      </c>
      <c r="G589">
        <v>0.02</v>
      </c>
      <c r="I589">
        <f>IFERROR(INDEX(AO:AO, MATCH(C589, AH:AH, 0)), "Non trouvé")</f>
        <v>2.270202410589062E-2</v>
      </c>
      <c r="J589">
        <f>IFERROR(INDEX(Sheet1!N:N, MATCH(C589, Sheet1!E:E, 0)), "Non trouvé")</f>
        <v>1.6337122348806059E-2</v>
      </c>
      <c r="K589">
        <f>IFERROR(INDEX(Sheet1!O:O, MATCH(C589, Sheet1!E:E, 0)), "Non trouvé")</f>
        <v>3.5764581452668677E-2</v>
      </c>
      <c r="L589">
        <f t="shared" si="25"/>
        <v>2.70202410589062E-3</v>
      </c>
      <c r="M589">
        <f t="shared" si="26"/>
        <v>-6.3649017570845609E-3</v>
      </c>
      <c r="N589" s="59">
        <f>IFERROR(INDEX(Sheet7!L:L, MATCH(B589,Sheet7!B:B, 0)), "Non trouvé")</f>
        <v>1</v>
      </c>
      <c r="O589">
        <v>0.02</v>
      </c>
      <c r="P589">
        <v>2.270202410589062E-2</v>
      </c>
      <c r="Q589">
        <v>1.6337122348806059E-2</v>
      </c>
      <c r="R589">
        <v>3.5764581452668677E-2</v>
      </c>
    </row>
    <row r="590" spans="1:18" x14ac:dyDescent="0.35">
      <c r="A590" t="s">
        <v>21</v>
      </c>
      <c r="B590" t="s">
        <v>58</v>
      </c>
      <c r="C590" t="str">
        <f t="shared" si="27"/>
        <v>ECOWAS|HCD Index - Integrated index</v>
      </c>
      <c r="E590" s="59" t="str">
        <f>IFERROR(INDEX(Sheet7!D:D, MATCH(B590,Sheet7!B:B, 0)), "Non trouvé")</f>
        <v>Scale 0-1</v>
      </c>
      <c r="F590" t="str">
        <f>IFERROR(INDEX(Sheet7!D:D, MATCH(C590,Sheet7!C:C, 0)), "Non trouvé")</f>
        <v>Scale 0-1</v>
      </c>
      <c r="G590">
        <v>0.24</v>
      </c>
      <c r="I590">
        <f>IFERROR(INDEX(AO:AO, MATCH(C590, AH:AH, 0)), "Non trouvé")</f>
        <v>0.26882859088186101</v>
      </c>
      <c r="J590">
        <f>IFERROR(INDEX(Sheet1!N:N, MATCH(C590, Sheet1!E:E, 0)), "Non trouvé")</f>
        <v>0.28250075942858111</v>
      </c>
      <c r="K590">
        <f>IFERROR(INDEX(Sheet1!O:O, MATCH(C590, Sheet1!E:E, 0)), "Non trouvé")</f>
        <v>0.44527880346607668</v>
      </c>
      <c r="L590">
        <f t="shared" si="25"/>
        <v>2.8828590881861016E-2</v>
      </c>
      <c r="M590">
        <f t="shared" si="26"/>
        <v>1.3672168546720098E-2</v>
      </c>
      <c r="N590" s="59">
        <f>IFERROR(INDEX(Sheet7!L:L, MATCH(B590,Sheet7!B:B, 0)), "Non trouvé")</f>
        <v>1</v>
      </c>
      <c r="O590">
        <v>0.24</v>
      </c>
      <c r="P590">
        <v>0.26882859088186101</v>
      </c>
      <c r="Q590">
        <v>0.28250075942858111</v>
      </c>
      <c r="R590">
        <v>0.44527880346607668</v>
      </c>
    </row>
    <row r="591" spans="1:18" x14ac:dyDescent="0.35">
      <c r="A591" t="s">
        <v>21</v>
      </c>
      <c r="B591" t="s">
        <v>60</v>
      </c>
      <c r="C591" t="str">
        <f t="shared" si="27"/>
        <v>ECOWAS|HCD Index - Health and nutrition</v>
      </c>
      <c r="E591" s="59" t="str">
        <f>IFERROR(INDEX(Sheet7!D:D, MATCH(B591,Sheet7!B:B, 0)), "Non trouvé")</f>
        <v>Scale 0-1</v>
      </c>
      <c r="F591" t="str">
        <f>IFERROR(INDEX(Sheet7!D:D, MATCH(C591,Sheet7!C:C, 0)), "Non trouvé")</f>
        <v>Scale 0-1</v>
      </c>
      <c r="G591">
        <v>0.34</v>
      </c>
      <c r="I591">
        <f>IFERROR(INDEX(AO:AO, MATCH(C591, AH:AH, 0)), "Non trouvé")</f>
        <v>0.37351648784128011</v>
      </c>
      <c r="J591">
        <f>IFERROR(INDEX(Sheet1!N:N, MATCH(C591, Sheet1!E:E, 0)), "Non trouvé")</f>
        <v>0.41831093657684609</v>
      </c>
      <c r="K591">
        <f>IFERROR(INDEX(Sheet1!O:O, MATCH(C591, Sheet1!E:E, 0)), "Non trouvé")</f>
        <v>0.61069972572688835</v>
      </c>
      <c r="L591">
        <f t="shared" si="25"/>
        <v>3.3516487841280085E-2</v>
      </c>
      <c r="M591">
        <f t="shared" si="26"/>
        <v>4.4794448735565984E-2</v>
      </c>
      <c r="N591" s="59">
        <f>IFERROR(INDEX(Sheet7!L:L, MATCH(B591,Sheet7!B:B, 0)), "Non trouvé")</f>
        <v>1</v>
      </c>
      <c r="O591">
        <v>0.34</v>
      </c>
      <c r="P591">
        <v>0.37351648784128011</v>
      </c>
      <c r="Q591">
        <v>0.41831093657684609</v>
      </c>
      <c r="R591">
        <v>0.61069972572688835</v>
      </c>
    </row>
    <row r="592" spans="1:18" x14ac:dyDescent="0.35">
      <c r="A592" t="s">
        <v>21</v>
      </c>
      <c r="B592" t="s">
        <v>63</v>
      </c>
      <c r="C592" t="str">
        <f t="shared" si="27"/>
        <v>ECOWAS|HCD Index - Fertility rate</v>
      </c>
      <c r="E592" s="59" t="str">
        <f>IFERROR(INDEX(Sheet7!D:D, MATCH(B592,Sheet7!B:B, 0)), "Non trouvé")</f>
        <v>births per woman</v>
      </c>
      <c r="F592" t="str">
        <f>IFERROR(INDEX(Sheet7!D:D, MATCH(C592,Sheet7!C:C, 0)), "Non trouvé")</f>
        <v>births per woman</v>
      </c>
      <c r="G592">
        <v>0.44</v>
      </c>
      <c r="I592">
        <f>IFERROR(INDEX(AO:AO, MATCH(C592, AH:AH, 0)), "Non trouvé")</f>
        <v>0.46818200851016162</v>
      </c>
      <c r="J592">
        <f>IFERROR(INDEX(Sheet1!N:N, MATCH(C592, Sheet1!E:E, 0)), "Non trouvé")</f>
        <v>0.49968492970903622</v>
      </c>
      <c r="K592">
        <f>IFERROR(INDEX(Sheet1!O:O, MATCH(C592, Sheet1!E:E, 0)), "Non trouvé")</f>
        <v>0.66760844058523572</v>
      </c>
      <c r="L592">
        <f t="shared" si="25"/>
        <v>2.8182008510161616E-2</v>
      </c>
      <c r="M592">
        <f t="shared" si="26"/>
        <v>3.1502921198874601E-2</v>
      </c>
      <c r="N592" s="59">
        <f>IFERROR(INDEX(Sheet7!L:L, MATCH(B592,Sheet7!B:B, 0)), "Non trouvé")</f>
        <v>-1</v>
      </c>
      <c r="O592">
        <v>0.44</v>
      </c>
      <c r="P592">
        <v>0.46818200851016162</v>
      </c>
      <c r="Q592">
        <v>0.49968492970903622</v>
      </c>
      <c r="R592">
        <v>0.66760844058523572</v>
      </c>
    </row>
    <row r="593" spans="1:18" x14ac:dyDescent="0.35">
      <c r="A593" t="s">
        <v>21</v>
      </c>
      <c r="B593" t="s">
        <v>65</v>
      </c>
      <c r="C593" t="str">
        <f t="shared" si="27"/>
        <v>ECOWAS|HCD Index - Maternal mortality rate</v>
      </c>
      <c r="E593" s="59" t="str">
        <f>IFERROR(INDEX(Sheet7!D:D, MATCH(B593,Sheet7!B:B, 0)), "Non trouvé")</f>
        <v># of deaths/100,000 live births</v>
      </c>
      <c r="F593" t="str">
        <f>IFERROR(INDEX(Sheet7!D:D, MATCH(C593,Sheet7!C:C, 0)), "Non trouvé")</f>
        <v># of deaths/100,000 live births</v>
      </c>
      <c r="G593">
        <v>0.53</v>
      </c>
      <c r="I593">
        <f>IFERROR(INDEX(AO:AO, MATCH(C593, AH:AH, 0)), "Non trouvé")</f>
        <v>0.59546192321300784</v>
      </c>
      <c r="J593">
        <f>IFERROR(INDEX(Sheet1!N:N, MATCH(C593, Sheet1!E:E, 0)), "Non trouvé")</f>
        <v>0.63138653970356096</v>
      </c>
      <c r="K593">
        <f>IFERROR(INDEX(Sheet1!O:O, MATCH(C593, Sheet1!E:E, 0)), "Non trouvé")</f>
        <v>0.83682165963623634</v>
      </c>
      <c r="L593">
        <f t="shared" si="25"/>
        <v>6.5461923213007811E-2</v>
      </c>
      <c r="M593">
        <f t="shared" si="26"/>
        <v>3.5924616490553118E-2</v>
      </c>
      <c r="N593" s="59">
        <f>IFERROR(INDEX(Sheet7!L:L, MATCH(B593,Sheet7!B:B, 0)), "Non trouvé")</f>
        <v>-1</v>
      </c>
      <c r="O593">
        <v>0.53</v>
      </c>
      <c r="P593">
        <v>0.59546192321300784</v>
      </c>
      <c r="Q593">
        <v>0.63138653970356096</v>
      </c>
      <c r="R593">
        <v>0.83682165963623634</v>
      </c>
    </row>
    <row r="594" spans="1:18" x14ac:dyDescent="0.35">
      <c r="A594" t="s">
        <v>21</v>
      </c>
      <c r="B594" t="s">
        <v>67</v>
      </c>
      <c r="C594" t="str">
        <f t="shared" si="27"/>
        <v>ECOWAS|HCD Index - Under-5 mortality rate</v>
      </c>
      <c r="E594" s="59" t="str">
        <f>IFERROR(INDEX(Sheet7!D:D, MATCH(B594,Sheet7!B:B, 0)), "Non trouvé")</f>
        <v># of deaths/1000 live births</v>
      </c>
      <c r="F594" t="str">
        <f>IFERROR(INDEX(Sheet7!D:D, MATCH(C594,Sheet7!C:C, 0)), "Non trouvé")</f>
        <v># of deaths/1000 live births</v>
      </c>
      <c r="G594">
        <v>0.4</v>
      </c>
      <c r="I594">
        <f>IFERROR(INDEX(AO:AO, MATCH(C594, AH:AH, 0)), "Non trouvé")</f>
        <v>0.4111723489239974</v>
      </c>
      <c r="J594">
        <f>IFERROR(INDEX(Sheet1!N:N, MATCH(C594, Sheet1!E:E, 0)), "Non trouvé")</f>
        <v>0.53469573772505941</v>
      </c>
      <c r="K594">
        <f>IFERROR(INDEX(Sheet1!O:O, MATCH(C594, Sheet1!E:E, 0)), "Non trouvé")</f>
        <v>0.78743033133249052</v>
      </c>
      <c r="L594">
        <f t="shared" si="25"/>
        <v>1.1172348923997377E-2</v>
      </c>
      <c r="M594">
        <f t="shared" si="26"/>
        <v>0.12352338880106201</v>
      </c>
      <c r="N594" s="59">
        <f>IFERROR(INDEX(Sheet7!L:L, MATCH(B594,Sheet7!B:B, 0)), "Non trouvé")</f>
        <v>-1</v>
      </c>
      <c r="O594">
        <v>0.4</v>
      </c>
      <c r="P594">
        <v>0.4111723489239974</v>
      </c>
      <c r="Q594">
        <v>0.53469573772505941</v>
      </c>
      <c r="R594">
        <v>0.78743033133249052</v>
      </c>
    </row>
    <row r="595" spans="1:18" x14ac:dyDescent="0.35">
      <c r="A595" t="s">
        <v>21</v>
      </c>
      <c r="B595" t="s">
        <v>67</v>
      </c>
      <c r="C595" t="str">
        <f t="shared" si="27"/>
        <v>ECOWAS|HCD Index - Under-5 mortality rate</v>
      </c>
      <c r="E595" s="59" t="str">
        <f>IFERROR(INDEX(Sheet7!D:D, MATCH(B595,Sheet7!B:B, 0)), "Non trouvé")</f>
        <v># of deaths/1000 live births</v>
      </c>
      <c r="F595" t="str">
        <f>IFERROR(INDEX(Sheet7!D:D, MATCH(C595,Sheet7!C:C, 0)), "Non trouvé")</f>
        <v># of deaths/1000 live births</v>
      </c>
      <c r="G595">
        <v>0.55000000000000004</v>
      </c>
      <c r="I595">
        <f>IFERROR(INDEX(AO:AO, MATCH(C595, AH:AH, 0)), "Non trouvé")</f>
        <v>0.4111723489239974</v>
      </c>
      <c r="J595">
        <f>IFERROR(INDEX(Sheet1!N:N, MATCH(C595, Sheet1!E:E, 0)), "Non trouvé")</f>
        <v>0.53469573772505941</v>
      </c>
      <c r="K595">
        <f>IFERROR(INDEX(Sheet1!O:O, MATCH(C595, Sheet1!E:E, 0)), "Non trouvé")</f>
        <v>0.78743033133249052</v>
      </c>
      <c r="L595">
        <f t="shared" si="25"/>
        <v>-0.13882765107600264</v>
      </c>
      <c r="M595">
        <f t="shared" si="26"/>
        <v>0.12352338880106201</v>
      </c>
      <c r="N595" s="59">
        <f>IFERROR(INDEX(Sheet7!L:L, MATCH(B595,Sheet7!B:B, 0)), "Non trouvé")</f>
        <v>-1</v>
      </c>
      <c r="O595">
        <v>0.55000000000000004</v>
      </c>
      <c r="P595">
        <v>0.4111723489239974</v>
      </c>
      <c r="Q595">
        <v>0.53469573772505941</v>
      </c>
      <c r="R595">
        <v>0.78743033133249052</v>
      </c>
    </row>
    <row r="596" spans="1:18" x14ac:dyDescent="0.35">
      <c r="A596" t="s">
        <v>21</v>
      </c>
      <c r="B596" t="s">
        <v>71</v>
      </c>
      <c r="C596" t="str">
        <f t="shared" si="27"/>
        <v>ECOWAS|HCD Index - Life expectancy at birth</v>
      </c>
      <c r="E596" s="59" t="str">
        <f>IFERROR(INDEX(Sheet7!D:D, MATCH(B596,Sheet7!B:B, 0)), "Non trouvé")</f>
        <v># years</v>
      </c>
      <c r="F596" t="str">
        <f>IFERROR(INDEX(Sheet7!D:D, MATCH(C596,Sheet7!C:C, 0)), "Non trouvé")</f>
        <v># years</v>
      </c>
      <c r="G596">
        <v>0.26</v>
      </c>
      <c r="I596">
        <f>IFERROR(INDEX(AO:AO, MATCH(C596, AH:AH, 0)), "Non trouvé")</f>
        <v>0.25249282721133159</v>
      </c>
      <c r="J596">
        <f>IFERROR(INDEX(Sheet1!N:N, MATCH(C596, Sheet1!E:E, 0)), "Non trouvé")</f>
        <v>0.32861347503877769</v>
      </c>
      <c r="K596">
        <f>IFERROR(INDEX(Sheet1!O:O, MATCH(C596, Sheet1!E:E, 0)), "Non trouvé")</f>
        <v>0.54621123419309991</v>
      </c>
      <c r="L596">
        <f t="shared" si="25"/>
        <v>-7.5071727886684148E-3</v>
      </c>
      <c r="M596">
        <f t="shared" si="26"/>
        <v>7.6120647827446097E-2</v>
      </c>
      <c r="N596" s="59">
        <f>IFERROR(INDEX(Sheet7!L:L, MATCH(B596,Sheet7!B:B, 0)), "Non trouvé")</f>
        <v>1</v>
      </c>
      <c r="O596">
        <v>0.26</v>
      </c>
      <c r="P596">
        <v>0.25249282721133159</v>
      </c>
      <c r="Q596">
        <v>0.32861347503877769</v>
      </c>
      <c r="R596">
        <v>0.54621123419309991</v>
      </c>
    </row>
    <row r="597" spans="1:18" x14ac:dyDescent="0.35">
      <c r="A597" t="s">
        <v>21</v>
      </c>
      <c r="B597" t="s">
        <v>73</v>
      </c>
      <c r="C597" t="str">
        <f t="shared" si="27"/>
        <v>ECOWAS|HCD Index - Government health exp.</v>
      </c>
      <c r="E597" s="59" t="str">
        <f>IFERROR(INDEX(Sheet7!D:D, MATCH(B597,Sheet7!B:B, 0)), "Non trouvé")</f>
        <v>% of general government expenditure</v>
      </c>
      <c r="F597" t="str">
        <f>IFERROR(INDEX(Sheet7!D:D, MATCH(C597,Sheet7!C:C, 0)), "Non trouvé")</f>
        <v>% of general government expenditure</v>
      </c>
      <c r="G597">
        <v>0.17</v>
      </c>
      <c r="I597">
        <f>IFERROR(INDEX(AO:AO, MATCH(C597, AH:AH, 0)), "Non trouvé")</f>
        <v>0.21965401834124601</v>
      </c>
      <c r="J597">
        <f>IFERROR(INDEX(Sheet1!N:N, MATCH(C597, Sheet1!E:E, 0)), "Non trouvé")</f>
        <v>0.2413623132886884</v>
      </c>
      <c r="K597">
        <f>IFERROR(INDEX(Sheet1!O:O, MATCH(C597, Sheet1!E:E, 0)), "Non trouvé")</f>
        <v>0.44504051684582041</v>
      </c>
      <c r="L597">
        <f t="shared" si="25"/>
        <v>4.9654018341245998E-2</v>
      </c>
      <c r="M597">
        <f t="shared" si="26"/>
        <v>2.1708294947442391E-2</v>
      </c>
      <c r="N597" s="59">
        <f>IFERROR(INDEX(Sheet7!L:L, MATCH(B597,Sheet7!B:B, 0)), "Non trouvé")</f>
        <v>1</v>
      </c>
      <c r="O597">
        <v>0.17</v>
      </c>
      <c r="P597">
        <v>0.21965401834124601</v>
      </c>
      <c r="Q597">
        <v>0.2413623132886884</v>
      </c>
      <c r="R597">
        <v>0.44504051684582041</v>
      </c>
    </row>
    <row r="598" spans="1:18" x14ac:dyDescent="0.35">
      <c r="A598" t="s">
        <v>21</v>
      </c>
      <c r="B598" t="s">
        <v>75</v>
      </c>
      <c r="C598" t="str">
        <f t="shared" si="27"/>
        <v>ECOWAS|HCD Index - Child Marriage</v>
      </c>
      <c r="E598" s="59" t="str">
        <f>IFERROR(INDEX(Sheet7!D:D, MATCH(B598,Sheet7!B:B, 0)), "Non trouvé")</f>
        <v>% of women ages 20-24 married before 18</v>
      </c>
      <c r="F598" t="str">
        <f>IFERROR(INDEX(Sheet7!D:D, MATCH(C598,Sheet7!C:C, 0)), "Non trouvé")</f>
        <v>% of women ages 20-24 married before 18</v>
      </c>
      <c r="G598">
        <v>0.48</v>
      </c>
      <c r="I598">
        <f>IFERROR(INDEX(AO:AO, MATCH(C598, AH:AH, 0)), "Non trouvé")</f>
        <v>0.62077454256972153</v>
      </c>
      <c r="J598">
        <f>IFERROR(INDEX(Sheet1!N:N, MATCH(C598, Sheet1!E:E, 0)), "Non trouvé")</f>
        <v>0.52222320197733307</v>
      </c>
      <c r="K598">
        <f>IFERROR(INDEX(Sheet1!O:O, MATCH(C598, Sheet1!E:E, 0)), "Non trouvé")</f>
        <v>0.89353471144569108</v>
      </c>
      <c r="L598">
        <f t="shared" si="25"/>
        <v>0.14077454256972155</v>
      </c>
      <c r="M598">
        <f t="shared" si="26"/>
        <v>-9.8551340592388459E-2</v>
      </c>
      <c r="N598" s="59">
        <f>IFERROR(INDEX(Sheet7!L:L, MATCH(B598,Sheet7!B:B, 0)), "Non trouvé")</f>
        <v>-1</v>
      </c>
      <c r="O598">
        <v>0.48</v>
      </c>
      <c r="P598">
        <v>0.62077454256972153</v>
      </c>
      <c r="Q598">
        <v>0.52222320197733307</v>
      </c>
      <c r="R598">
        <v>0.89353471144569108</v>
      </c>
    </row>
    <row r="599" spans="1:18" x14ac:dyDescent="0.35">
      <c r="A599" t="s">
        <v>21</v>
      </c>
      <c r="B599" t="s">
        <v>61</v>
      </c>
      <c r="C599" t="str">
        <f t="shared" si="27"/>
        <v>ECOWAS|HCD Index - Education, skills and labor participation</v>
      </c>
      <c r="E599" s="59" t="str">
        <f>IFERROR(INDEX(Sheet7!D:D, MATCH(B599,Sheet7!B:B, 0)), "Non trouvé")</f>
        <v>Scale 0-1</v>
      </c>
      <c r="F599" t="str">
        <f>IFERROR(INDEX(Sheet7!D:D, MATCH(C599,Sheet7!C:C, 0)), "Non trouvé")</f>
        <v>Scale 0-1</v>
      </c>
      <c r="G599">
        <v>0.24</v>
      </c>
      <c r="I599">
        <f>IFERROR(INDEX(AO:AO, MATCH(C599, AH:AH, 0)), "Non trouvé")</f>
        <v>0.2231451857537268</v>
      </c>
      <c r="J599">
        <f>IFERROR(INDEX(Sheet1!N:N, MATCH(C599, Sheet1!E:E, 0)), "Non trouvé")</f>
        <v>0.2942300909172138</v>
      </c>
      <c r="K599">
        <f>IFERROR(INDEX(Sheet1!O:O, MATCH(C599, Sheet1!E:E, 0)), "Non trouvé")</f>
        <v>0.43464703649952091</v>
      </c>
      <c r="L599">
        <f t="shared" si="25"/>
        <v>-1.6854814246273192E-2</v>
      </c>
      <c r="M599">
        <f t="shared" si="26"/>
        <v>7.1084905163487005E-2</v>
      </c>
      <c r="N599" s="59">
        <f>IFERROR(INDEX(Sheet7!L:L, MATCH(B599,Sheet7!B:B, 0)), "Non trouvé")</f>
        <v>1</v>
      </c>
      <c r="O599">
        <v>0.24</v>
      </c>
      <c r="P599">
        <v>0.2231451857537268</v>
      </c>
      <c r="Q599">
        <v>0.2942300909172138</v>
      </c>
      <c r="R599">
        <v>0.43464703649952091</v>
      </c>
    </row>
    <row r="600" spans="1:18" x14ac:dyDescent="0.35">
      <c r="A600" t="s">
        <v>21</v>
      </c>
      <c r="B600" t="s">
        <v>77</v>
      </c>
      <c r="C600" t="str">
        <f t="shared" si="27"/>
        <v>ECOWAS|HCD Index - Government Education exp.</v>
      </c>
      <c r="E600" s="59" t="str">
        <f>IFERROR(INDEX(Sheet7!D:D, MATCH(B600,Sheet7!B:B, 0)), "Non trouvé")</f>
        <v>%GDP</v>
      </c>
      <c r="F600" t="str">
        <f>IFERROR(INDEX(Sheet7!D:D, MATCH(C600,Sheet7!C:C, 0)), "Non trouvé")</f>
        <v>%GDP</v>
      </c>
      <c r="G600">
        <v>0.4</v>
      </c>
      <c r="I600">
        <f>IFERROR(INDEX(AO:AO, MATCH(C600, AH:AH, 0)), "Non trouvé")</f>
        <v>0.35102700934434589</v>
      </c>
      <c r="J600">
        <f>IFERROR(INDEX(Sheet1!N:N, MATCH(C600, Sheet1!E:E, 0)), "Non trouvé")</f>
        <v>0.36490677808722888</v>
      </c>
      <c r="K600">
        <f>IFERROR(INDEX(Sheet1!O:O, MATCH(C600, Sheet1!E:E, 0)), "Non trouvé")</f>
        <v>0.45214547786035469</v>
      </c>
      <c r="L600">
        <f t="shared" si="25"/>
        <v>-4.8972990655654136E-2</v>
      </c>
      <c r="M600">
        <f t="shared" si="26"/>
        <v>1.3879768742882992E-2</v>
      </c>
      <c r="N600" s="59">
        <f>IFERROR(INDEX(Sheet7!L:L, MATCH(B600,Sheet7!B:B, 0)), "Non trouvé")</f>
        <v>1</v>
      </c>
      <c r="O600">
        <v>0.4</v>
      </c>
      <c r="P600">
        <v>0.35102700934434589</v>
      </c>
      <c r="Q600">
        <v>0.36490677808722888</v>
      </c>
      <c r="R600">
        <v>0.45214547786035469</v>
      </c>
    </row>
    <row r="601" spans="1:18" x14ac:dyDescent="0.35">
      <c r="A601" t="s">
        <v>21</v>
      </c>
      <c r="B601" t="s">
        <v>79</v>
      </c>
      <c r="C601" t="str">
        <f t="shared" si="27"/>
        <v>ECOWAS|HCD Index - Ratio of teachers</v>
      </c>
      <c r="E601" s="59" t="str">
        <f>IFERROR(INDEX(Sheet7!D:D, MATCH(B601,Sheet7!B:B, 0)), "Non trouvé")</f>
        <v>pupil-teachers ratio (primary education</v>
      </c>
      <c r="F601" t="str">
        <f>IFERROR(INDEX(Sheet7!D:D, MATCH(C601,Sheet7!C:C, 0)), "Non trouvé")</f>
        <v>pupil-teachers ratio (primary education</v>
      </c>
      <c r="G601">
        <v>0.32</v>
      </c>
      <c r="I601">
        <f>IFERROR(INDEX(AO:AO, MATCH(C601, AH:AH, 0)), "Non trouvé")</f>
        <v>0.31966294315256971</v>
      </c>
      <c r="J601">
        <f>IFERROR(INDEX(Sheet1!N:N, MATCH(C601, Sheet1!E:E, 0)), "Non trouvé")</f>
        <v>0.38893826590174391</v>
      </c>
      <c r="K601">
        <f>IFERROR(INDEX(Sheet1!O:O, MATCH(C601, Sheet1!E:E, 0)), "Non trouvé")</f>
        <v>0.44084722039107382</v>
      </c>
      <c r="L601">
        <f t="shared" si="25"/>
        <v>-3.3705684743029485E-4</v>
      </c>
      <c r="M601">
        <f t="shared" si="26"/>
        <v>6.9275322749174195E-2</v>
      </c>
      <c r="N601" s="59">
        <f>IFERROR(INDEX(Sheet7!L:L, MATCH(B601,Sheet7!B:B, 0)), "Non trouvé")</f>
        <v>-1</v>
      </c>
      <c r="O601">
        <v>0.32</v>
      </c>
      <c r="P601">
        <v>0.31966294315256971</v>
      </c>
      <c r="Q601">
        <v>0.38893826590174391</v>
      </c>
      <c r="R601">
        <v>0.44084722039107382</v>
      </c>
    </row>
    <row r="602" spans="1:18" x14ac:dyDescent="0.35">
      <c r="A602" t="s">
        <v>21</v>
      </c>
      <c r="B602" t="s">
        <v>81</v>
      </c>
      <c r="C602" t="str">
        <f t="shared" si="27"/>
        <v>ECOWAS|HCD Index - Children out of school</v>
      </c>
      <c r="E602" s="59" t="str">
        <f>IFERROR(INDEX(Sheet7!D:D, MATCH(B602,Sheet7!B:B, 0)), "Non trouvé")</f>
        <v>% of primary school age children</v>
      </c>
      <c r="F602" t="str">
        <f>IFERROR(INDEX(Sheet7!D:D, MATCH(C602,Sheet7!C:C, 0)), "Non trouvé")</f>
        <v>% of primary school age children</v>
      </c>
      <c r="G602">
        <v>0.56999999999999995</v>
      </c>
      <c r="I602">
        <f>IFERROR(INDEX(AO:AO, MATCH(C602, AH:AH, 0)), "Non trouvé")</f>
        <v>0.44717975295141971</v>
      </c>
      <c r="J602">
        <f>IFERROR(INDEX(Sheet1!N:N, MATCH(C602, Sheet1!E:E, 0)), "Non trouvé")</f>
        <v>0.56694498033920893</v>
      </c>
      <c r="K602">
        <f>IFERROR(INDEX(Sheet1!O:O, MATCH(C602, Sheet1!E:E, 0)), "Non trouvé")</f>
        <v>0.60105617397781008</v>
      </c>
      <c r="L602">
        <f t="shared" si="25"/>
        <v>-0.12282024704858024</v>
      </c>
      <c r="M602">
        <f t="shared" si="26"/>
        <v>0.11976522738778922</v>
      </c>
      <c r="N602" s="59">
        <f>IFERROR(INDEX(Sheet7!L:L, MATCH(B602,Sheet7!B:B, 0)), "Non trouvé")</f>
        <v>-1</v>
      </c>
      <c r="O602">
        <v>0.56999999999999995</v>
      </c>
      <c r="P602">
        <v>0.44717975295141971</v>
      </c>
      <c r="Q602">
        <v>0.56694498033920893</v>
      </c>
      <c r="R602">
        <v>0.60105617397781008</v>
      </c>
    </row>
    <row r="603" spans="1:18" x14ac:dyDescent="0.35">
      <c r="A603" t="s">
        <v>21</v>
      </c>
      <c r="B603" t="s">
        <v>83</v>
      </c>
      <c r="C603" t="str">
        <f t="shared" si="27"/>
        <v>ECOWAS|HCD Index - Mean years of schooling</v>
      </c>
      <c r="E603" s="59" t="str">
        <f>IFERROR(INDEX(Sheet7!D:D, MATCH(B603,Sheet7!B:B, 0)), "Non trouvé")</f>
        <v># years</v>
      </c>
      <c r="F603" t="str">
        <f>IFERROR(INDEX(Sheet7!D:D, MATCH(C603,Sheet7!C:C, 0)), "Non trouvé")</f>
        <v># years</v>
      </c>
      <c r="G603">
        <v>0.2</v>
      </c>
      <c r="I603">
        <f>IFERROR(INDEX(AO:AO, MATCH(C603, AH:AH, 0)), "Non trouvé")</f>
        <v>0.19145474224104531</v>
      </c>
      <c r="J603">
        <f>IFERROR(INDEX(Sheet1!N:N, MATCH(C603, Sheet1!E:E, 0)), "Non trouvé")</f>
        <v>0.27408690927612261</v>
      </c>
      <c r="K603">
        <f>IFERROR(INDEX(Sheet1!O:O, MATCH(C603, Sheet1!E:E, 0)), "Non trouvé")</f>
        <v>0.50956478521890736</v>
      </c>
      <c r="L603">
        <f t="shared" si="25"/>
        <v>-8.5452577589547052E-3</v>
      </c>
      <c r="M603">
        <f t="shared" si="26"/>
        <v>8.2632167035077309E-2</v>
      </c>
      <c r="N603" s="59">
        <f>IFERROR(INDEX(Sheet7!L:L, MATCH(B603,Sheet7!B:B, 0)), "Non trouvé")</f>
        <v>1</v>
      </c>
      <c r="O603">
        <v>0.2</v>
      </c>
      <c r="P603">
        <v>0.19145474224104531</v>
      </c>
      <c r="Q603">
        <v>0.27408690927612261</v>
      </c>
      <c r="R603">
        <v>0.50956478521890736</v>
      </c>
    </row>
    <row r="604" spans="1:18" x14ac:dyDescent="0.35">
      <c r="A604" t="s">
        <v>21</v>
      </c>
      <c r="B604" t="s">
        <v>84</v>
      </c>
      <c r="C604" t="str">
        <f t="shared" si="27"/>
        <v>ECOWAS|HCD Index - Harmonized test scores</v>
      </c>
      <c r="E604" s="59" t="str">
        <f>IFERROR(INDEX(Sheet7!D:D, MATCH(B604,Sheet7!B:B, 0)), "Non trouvé")</f>
        <v>score out of 625</v>
      </c>
      <c r="F604" t="str">
        <f>IFERROR(INDEX(Sheet7!D:D, MATCH(C604,Sheet7!C:C, 0)), "Non trouvé")</f>
        <v>score out of 625</v>
      </c>
      <c r="G604">
        <v>0.26</v>
      </c>
      <c r="I604">
        <f>IFERROR(INDEX(AO:AO, MATCH(C604, AH:AH, 0)), "Non trouvé")</f>
        <v>0.24675513942097679</v>
      </c>
      <c r="J604">
        <f>IFERROR(INDEX(Sheet1!N:N, MATCH(C604, Sheet1!E:E, 0)), "Non trouvé")</f>
        <v>0.34698323056710439</v>
      </c>
      <c r="K604">
        <f>IFERROR(INDEX(Sheet1!O:O, MATCH(C604, Sheet1!E:E, 0)), "Non trouvé")</f>
        <v>0.6564136549080074</v>
      </c>
      <c r="L604">
        <f t="shared" si="25"/>
        <v>-1.3244860579023215E-2</v>
      </c>
      <c r="M604">
        <f t="shared" si="26"/>
        <v>0.1002280911461276</v>
      </c>
      <c r="N604" s="59">
        <f>IFERROR(INDEX(Sheet7!L:L, MATCH(B604,Sheet7!B:B, 0)), "Non trouvé")</f>
        <v>1</v>
      </c>
      <c r="O604">
        <v>0.26</v>
      </c>
      <c r="P604">
        <v>0.24675513942097679</v>
      </c>
      <c r="Q604">
        <v>0.34698323056710439</v>
      </c>
      <c r="R604">
        <v>0.6564136549080074</v>
      </c>
    </row>
    <row r="605" spans="1:18" x14ac:dyDescent="0.35">
      <c r="A605" t="s">
        <v>21</v>
      </c>
      <c r="B605" t="s">
        <v>86</v>
      </c>
      <c r="C605" t="str">
        <f t="shared" si="27"/>
        <v>ECOWAS|HCD Index - Youth NEET</v>
      </c>
      <c r="E605" s="59" t="str">
        <f>IFERROR(INDEX(Sheet7!D:D, MATCH(B605,Sheet7!B:B, 0)), "Non trouvé")</f>
        <v>% of youth not employed, in education or in training</v>
      </c>
      <c r="F605" t="str">
        <f>IFERROR(INDEX(Sheet7!D:D, MATCH(C605,Sheet7!C:C, 0)), "Non trouvé")</f>
        <v>% of youth not employed, in education or in training</v>
      </c>
      <c r="G605">
        <v>0.33</v>
      </c>
      <c r="I605">
        <f>IFERROR(INDEX(AO:AO, MATCH(C605, AH:AH, 0)), "Non trouvé")</f>
        <v>0.34373315479271888</v>
      </c>
      <c r="J605">
        <f>IFERROR(INDEX(Sheet1!N:N, MATCH(C605, Sheet1!E:E, 0)), "Non trouvé")</f>
        <v>0.47087312575681312</v>
      </c>
      <c r="K605">
        <f>IFERROR(INDEX(Sheet1!O:O, MATCH(C605, Sheet1!E:E, 0)), "Non trouvé")</f>
        <v>0.70319380289609168</v>
      </c>
      <c r="L605">
        <f t="shared" si="25"/>
        <v>1.373315479271886E-2</v>
      </c>
      <c r="M605">
        <f t="shared" si="26"/>
        <v>0.12713997096409424</v>
      </c>
      <c r="N605" s="59">
        <f>IFERROR(INDEX(Sheet7!L:L, MATCH(B605,Sheet7!B:B, 0)), "Non trouvé")</f>
        <v>-1</v>
      </c>
      <c r="O605">
        <v>0.33</v>
      </c>
      <c r="P605">
        <v>0.34373315479271888</v>
      </c>
      <c r="Q605">
        <v>0.47087312575681312</v>
      </c>
      <c r="R605">
        <v>0.70319380289609168</v>
      </c>
    </row>
    <row r="606" spans="1:18" x14ac:dyDescent="0.35">
      <c r="A606" t="s">
        <v>21</v>
      </c>
      <c r="B606" t="s">
        <v>88</v>
      </c>
      <c r="C606" t="str">
        <f t="shared" si="27"/>
        <v>ECOWAS|HCD Index - Youth literacy rate</v>
      </c>
      <c r="E606" s="59" t="str">
        <f>IFERROR(INDEX(Sheet7!D:D, MATCH(B606,Sheet7!B:B, 0)), "Non trouvé")</f>
        <v>% in 15-24 years old population</v>
      </c>
      <c r="F606" t="str">
        <f>IFERROR(INDEX(Sheet7!D:D, MATCH(C606,Sheet7!C:C, 0)), "Non trouvé")</f>
        <v>% in 15-24 years old population</v>
      </c>
      <c r="G606">
        <v>0.28000000000000003</v>
      </c>
      <c r="I606">
        <f>IFERROR(INDEX(AO:AO, MATCH(C606, AH:AH, 0)), "Non trouvé")</f>
        <v>0.38532917724992721</v>
      </c>
      <c r="J606">
        <f>IFERROR(INDEX(Sheet1!N:N, MATCH(C606, Sheet1!E:E, 0)), "Non trouvé")</f>
        <v>0.28688263266633102</v>
      </c>
      <c r="K606">
        <f>IFERROR(INDEX(Sheet1!O:O, MATCH(C606, Sheet1!E:E, 0)), "Non trouvé")</f>
        <v>0.51321794436006052</v>
      </c>
      <c r="L606">
        <f t="shared" si="25"/>
        <v>0.10532917724992719</v>
      </c>
      <c r="M606">
        <f t="shared" si="26"/>
        <v>-9.8446544583596196E-2</v>
      </c>
      <c r="N606" s="59">
        <f>IFERROR(INDEX(Sheet7!L:L, MATCH(B606,Sheet7!B:B, 0)), "Non trouvé")</f>
        <v>1</v>
      </c>
      <c r="O606">
        <v>0.28000000000000003</v>
      </c>
      <c r="P606">
        <v>0.38532917724992721</v>
      </c>
      <c r="Q606">
        <v>0.28688263266633102</v>
      </c>
      <c r="R606">
        <v>0.51321794436006052</v>
      </c>
    </row>
    <row r="607" spans="1:18" x14ac:dyDescent="0.35">
      <c r="A607" t="s">
        <v>21</v>
      </c>
      <c r="B607" t="s">
        <v>90</v>
      </c>
      <c r="C607" t="str">
        <f t="shared" si="27"/>
        <v>ECOWAS|HCD Index - Number of citations</v>
      </c>
      <c r="E607" s="59" t="str">
        <f>IFERROR(INDEX(Sheet7!D:D, MATCH(B607,Sheet7!B:B, 0)), "Non trouvé")</f>
        <v># citations in thousands</v>
      </c>
      <c r="F607" t="str">
        <f>IFERROR(INDEX(Sheet7!D:D, MATCH(C607,Sheet7!C:C, 0)), "Non trouvé")</f>
        <v># citations in thousands</v>
      </c>
      <c r="G607">
        <v>0.01</v>
      </c>
      <c r="I607">
        <f>IFERROR(INDEX(AO:AO, MATCH(C607, AH:AH, 0)), "Non trouvé")</f>
        <v>1.5901783560774929E-2</v>
      </c>
      <c r="J607">
        <f>IFERROR(INDEX(Sheet1!N:N, MATCH(C607, Sheet1!E:E, 0)), "Non trouvé")</f>
        <v>8.5392277590019869E-2</v>
      </c>
      <c r="K607">
        <f>IFERROR(INDEX(Sheet1!O:O, MATCH(C607, Sheet1!E:E, 0)), "Non trouvé")</f>
        <v>0.15335347403524061</v>
      </c>
      <c r="L607">
        <f t="shared" si="25"/>
        <v>5.901783560774929E-3</v>
      </c>
      <c r="M607">
        <f t="shared" si="26"/>
        <v>6.949049402924494E-2</v>
      </c>
      <c r="N607" s="59">
        <f>IFERROR(INDEX(Sheet7!L:L, MATCH(B607,Sheet7!B:B, 0)), "Non trouvé")</f>
        <v>1</v>
      </c>
      <c r="O607">
        <v>0.01</v>
      </c>
      <c r="P607">
        <v>1.5901783560774929E-2</v>
      </c>
      <c r="Q607">
        <v>8.5392277590019869E-2</v>
      </c>
      <c r="R607">
        <v>0.15335347403524061</v>
      </c>
    </row>
    <row r="608" spans="1:18" x14ac:dyDescent="0.35">
      <c r="A608" t="s">
        <v>21</v>
      </c>
      <c r="B608" t="s">
        <v>62</v>
      </c>
      <c r="C608" t="str">
        <f t="shared" si="27"/>
        <v>ECOWAS|HCD Index - Entrepreneurship, financial inclusion and digital economy</v>
      </c>
      <c r="E608" s="59" t="str">
        <f>IFERROR(INDEX(Sheet7!D:D, MATCH(B608,Sheet7!B:B, 0)), "Non trouvé")</f>
        <v>Scale 0-1</v>
      </c>
      <c r="F608" t="str">
        <f>IFERROR(INDEX(Sheet7!D:D, MATCH(C608,Sheet7!C:C, 0)), "Non trouvé")</f>
        <v>Scale 0-1</v>
      </c>
      <c r="G608">
        <v>0.14000000000000001</v>
      </c>
      <c r="I608">
        <f>IFERROR(INDEX(AO:AO, MATCH(C608, AH:AH, 0)), "Non trouvé")</f>
        <v>0.20982409905057581</v>
      </c>
      <c r="J608">
        <f>IFERROR(INDEX(Sheet1!N:N, MATCH(C608, Sheet1!E:E, 0)), "Non trouvé")</f>
        <v>0.13496125079168331</v>
      </c>
      <c r="K608">
        <f>IFERROR(INDEX(Sheet1!O:O, MATCH(C608, Sheet1!E:E, 0)), "Non trouvé")</f>
        <v>0.29048964817182088</v>
      </c>
      <c r="L608">
        <f t="shared" si="25"/>
        <v>6.9824099050575794E-2</v>
      </c>
      <c r="M608">
        <f t="shared" si="26"/>
        <v>-7.48628482588925E-2</v>
      </c>
      <c r="N608" s="59">
        <f>IFERROR(INDEX(Sheet7!L:L, MATCH(B608,Sheet7!B:B, 0)), "Non trouvé")</f>
        <v>1</v>
      </c>
      <c r="O608">
        <v>0.14000000000000001</v>
      </c>
      <c r="P608">
        <v>0.20982409905057581</v>
      </c>
      <c r="Q608">
        <v>0.13496125079168331</v>
      </c>
      <c r="R608">
        <v>0.29048964817182088</v>
      </c>
    </row>
    <row r="609" spans="1:18" x14ac:dyDescent="0.35">
      <c r="A609" t="s">
        <v>21</v>
      </c>
      <c r="B609" t="s">
        <v>92</v>
      </c>
      <c r="C609" t="str">
        <f t="shared" si="27"/>
        <v>ECOWAS|HCD Index - Penetration rate fin services</v>
      </c>
      <c r="E609" s="59" t="str">
        <f>IFERROR(INDEX(Sheet7!D:D, MATCH(B609,Sheet7!B:B, 0)), "Non trouvé")</f>
        <v>Number of financial services outlets/ 10,000 adults</v>
      </c>
      <c r="F609" t="str">
        <f>IFERROR(INDEX(Sheet7!D:D, MATCH(C609,Sheet7!C:C, 0)), "Non trouvé")</f>
        <v>Number of financial services outlets/ 10,000 adults</v>
      </c>
      <c r="G609">
        <v>0.31</v>
      </c>
      <c r="I609">
        <f>IFERROR(INDEX(AO:AO, MATCH(C609, AH:AH, 0)), "Non trouvé")</f>
        <v>0.61065791924510271</v>
      </c>
      <c r="J609">
        <f>IFERROR(INDEX(Sheet1!N:N, MATCH(C609, Sheet1!E:E, 0)), "Non trouvé")</f>
        <v>0.2347556250511289</v>
      </c>
      <c r="K609">
        <f>IFERROR(INDEX(Sheet1!O:O, MATCH(C609, Sheet1!E:E, 0)), "Non trouvé")</f>
        <v>0.53671864629311017</v>
      </c>
      <c r="L609">
        <f t="shared" si="25"/>
        <v>0.30065791924510271</v>
      </c>
      <c r="M609">
        <f t="shared" si="26"/>
        <v>-0.37590229419397381</v>
      </c>
      <c r="N609" s="59">
        <f>IFERROR(INDEX(Sheet7!L:L, MATCH(B609,Sheet7!B:B, 0)), "Non trouvé")</f>
        <v>1</v>
      </c>
      <c r="O609">
        <v>0.31</v>
      </c>
      <c r="P609">
        <v>0.61065791924510271</v>
      </c>
      <c r="Q609">
        <v>0.2347556250511289</v>
      </c>
      <c r="R609">
        <v>0.53671864629311017</v>
      </c>
    </row>
    <row r="610" spans="1:18" x14ac:dyDescent="0.35">
      <c r="A610" t="s">
        <v>21</v>
      </c>
      <c r="B610" t="s">
        <v>94</v>
      </c>
      <c r="C610" t="str">
        <f t="shared" si="27"/>
        <v>ECOWAS|HCD Index - Individuals using Internet</v>
      </c>
      <c r="E610" s="59" t="str">
        <f>IFERROR(INDEX(Sheet7!D:D, MATCH(B610,Sheet7!B:B, 0)), "Non trouvé")</f>
        <v>% of the population</v>
      </c>
      <c r="F610" t="str">
        <f>IFERROR(INDEX(Sheet7!D:D, MATCH(C610,Sheet7!C:C, 0)), "Non trouvé")</f>
        <v>% of the population</v>
      </c>
      <c r="G610">
        <v>0.13</v>
      </c>
      <c r="I610">
        <f>IFERROR(INDEX(AO:AO, MATCH(C610, AH:AH, 0)), "Non trouvé")</f>
        <v>0.1898031065113793</v>
      </c>
      <c r="J610">
        <f>IFERROR(INDEX(Sheet1!N:N, MATCH(C610, Sheet1!E:E, 0)), "Non trouvé")</f>
        <v>0.141920576322901</v>
      </c>
      <c r="K610">
        <f>IFERROR(INDEX(Sheet1!O:O, MATCH(C610, Sheet1!E:E, 0)), "Non trouvé")</f>
        <v>0.37068898349766072</v>
      </c>
      <c r="L610">
        <f t="shared" si="25"/>
        <v>5.9803106511379295E-2</v>
      </c>
      <c r="M610">
        <f t="shared" si="26"/>
        <v>-4.7882530188478295E-2</v>
      </c>
      <c r="N610" s="59">
        <f>IFERROR(INDEX(Sheet7!L:L, MATCH(B610,Sheet7!B:B, 0)), "Non trouvé")</f>
        <v>1</v>
      </c>
      <c r="O610">
        <v>0.13</v>
      </c>
      <c r="P610">
        <v>0.1898031065113793</v>
      </c>
      <c r="Q610">
        <v>0.141920576322901</v>
      </c>
      <c r="R610">
        <v>0.37068898349766072</v>
      </c>
    </row>
    <row r="611" spans="1:18" x14ac:dyDescent="0.35">
      <c r="A611" t="s">
        <v>21</v>
      </c>
      <c r="B611" t="s">
        <v>96</v>
      </c>
      <c r="C611" t="str">
        <f t="shared" si="27"/>
        <v>ECOWAS|HCD Index - New business density</v>
      </c>
      <c r="E611" s="59" t="str">
        <f>IFERROR(INDEX(Sheet7!D:D, MATCH(B611,Sheet7!B:B, 0)), "Non trouvé")</f>
        <v>New registrations per 1,000 people ages 15-64</v>
      </c>
      <c r="F611" t="str">
        <f>IFERROR(INDEX(Sheet7!D:D, MATCH(C611,Sheet7!C:C, 0)), "Non trouvé")</f>
        <v>New registrations per 1,000 people ages 15-64</v>
      </c>
      <c r="G611">
        <v>0.04</v>
      </c>
      <c r="I611">
        <f>IFERROR(INDEX(AO:AO, MATCH(C611, AH:AH, 0)), "Non trouvé")</f>
        <v>4.7272885803062187E-2</v>
      </c>
      <c r="J611">
        <f>IFERROR(INDEX(Sheet1!N:N, MATCH(C611, Sheet1!E:E, 0)), "Non trouvé")</f>
        <v>4.939360280584517E-2</v>
      </c>
      <c r="K611">
        <f>IFERROR(INDEX(Sheet1!O:O, MATCH(C611, Sheet1!E:E, 0)), "Non trouvé")</f>
        <v>0.1072222950818838</v>
      </c>
      <c r="L611">
        <f t="shared" si="25"/>
        <v>7.272885803062186E-3</v>
      </c>
      <c r="M611">
        <f t="shared" si="26"/>
        <v>2.1207170027829833E-3</v>
      </c>
      <c r="N611" s="59">
        <f>IFERROR(INDEX(Sheet7!L:L, MATCH(B611,Sheet7!B:B, 0)), "Non trouvé")</f>
        <v>1</v>
      </c>
      <c r="O611">
        <v>0.04</v>
      </c>
      <c r="P611">
        <v>4.7272885803062187E-2</v>
      </c>
      <c r="Q611">
        <v>4.939360280584517E-2</v>
      </c>
      <c r="R611">
        <v>0.1072222950818838</v>
      </c>
    </row>
  </sheetData>
  <autoFilter ref="A1:A237" xr:uid="{0D13C03F-2B92-4F02-A0FC-4BA54404285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D76A-1F24-4367-8A6D-2DE3E90326BE}">
  <dimension ref="A1:AO611"/>
  <sheetViews>
    <sheetView workbookViewId="0">
      <pane ySplit="1" topLeftCell="A2" activePane="bottomLeft" state="frozen"/>
      <selection activeCell="B1" sqref="B1"/>
      <selection pane="bottomLeft" activeCell="C122" sqref="C122:C235"/>
    </sheetView>
  </sheetViews>
  <sheetFormatPr defaultRowHeight="14.5" x14ac:dyDescent="0.35"/>
  <cols>
    <col min="1" max="1" width="25.1796875" customWidth="1"/>
    <col min="2" max="2" width="43" customWidth="1"/>
    <col min="3" max="3" width="32" customWidth="1"/>
    <col min="4" max="4" width="13.7265625" customWidth="1"/>
    <col min="5" max="5" width="17.6328125" customWidth="1"/>
    <col min="10" max="10" width="24.90625" customWidth="1"/>
    <col min="12" max="12" width="28.26953125" customWidth="1"/>
    <col min="13" max="13" width="37.08984375" customWidth="1"/>
  </cols>
  <sheetData>
    <row r="1" spans="1:41" x14ac:dyDescent="0.35">
      <c r="A1" t="s">
        <v>0</v>
      </c>
      <c r="B1" t="s">
        <v>45</v>
      </c>
      <c r="C1" t="s">
        <v>46</v>
      </c>
      <c r="D1" t="s">
        <v>2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AA1" t="s">
        <v>0</v>
      </c>
      <c r="AB1" t="s">
        <v>45</v>
      </c>
      <c r="AC1" t="s">
        <v>118</v>
      </c>
      <c r="AD1" t="s">
        <v>137</v>
      </c>
      <c r="AF1" t="s">
        <v>139</v>
      </c>
      <c r="AG1" t="s">
        <v>138</v>
      </c>
      <c r="AH1" t="s">
        <v>2</v>
      </c>
      <c r="AI1" t="s">
        <v>3</v>
      </c>
      <c r="AJ1" t="s">
        <v>44</v>
      </c>
      <c r="AL1" t="s">
        <v>1</v>
      </c>
      <c r="AM1" t="s">
        <v>140</v>
      </c>
      <c r="AN1" t="s">
        <v>4</v>
      </c>
      <c r="AO1" t="s">
        <v>5</v>
      </c>
    </row>
    <row r="2" spans="1:41" x14ac:dyDescent="0.35">
      <c r="A2" t="s">
        <v>6</v>
      </c>
      <c r="B2" t="s">
        <v>105</v>
      </c>
      <c r="C2" t="s">
        <v>70</v>
      </c>
      <c r="D2">
        <v>1.2061855670103092</v>
      </c>
      <c r="E2">
        <v>6</v>
      </c>
      <c r="F2">
        <v>1.2061855670103092</v>
      </c>
      <c r="I2">
        <f>F2-D2</f>
        <v>0</v>
      </c>
      <c r="L2">
        <v>1.2061855670103092</v>
      </c>
      <c r="M2">
        <v>1.2061855670103092</v>
      </c>
      <c r="AA2" t="s">
        <v>6</v>
      </c>
      <c r="AB2" t="s">
        <v>22</v>
      </c>
      <c r="AC2">
        <v>1</v>
      </c>
      <c r="AD2" t="s">
        <v>58</v>
      </c>
      <c r="AE2" t="s">
        <v>166</v>
      </c>
      <c r="AF2">
        <v>1</v>
      </c>
      <c r="AG2" t="s">
        <v>59</v>
      </c>
      <c r="AH2">
        <v>0.20934600847685139</v>
      </c>
      <c r="AI2">
        <v>0.22</v>
      </c>
      <c r="AJ2">
        <v>3.2777930486597079E-2</v>
      </c>
      <c r="AL2">
        <v>0.25277793048659708</v>
      </c>
      <c r="AM2">
        <v>8</v>
      </c>
      <c r="AN2">
        <v>0.27827236771498848</v>
      </c>
      <c r="AO2">
        <v>0.42468218439172339</v>
      </c>
    </row>
    <row r="3" spans="1:41" x14ac:dyDescent="0.35">
      <c r="A3" t="s">
        <v>7</v>
      </c>
      <c r="B3" t="s">
        <v>105</v>
      </c>
      <c r="C3" t="s">
        <v>70</v>
      </c>
      <c r="D3">
        <v>1.2590909090909099</v>
      </c>
      <c r="E3">
        <v>3</v>
      </c>
      <c r="F3">
        <v>1.2777777777777777</v>
      </c>
      <c r="I3">
        <f t="shared" ref="I3:I66" si="0">F3-D3</f>
        <v>1.8686868686867752E-2</v>
      </c>
      <c r="L3">
        <v>1.2590909090909099</v>
      </c>
      <c r="M3">
        <v>1.2777777777777777</v>
      </c>
      <c r="AA3" t="s">
        <v>7</v>
      </c>
      <c r="AB3" t="s">
        <v>22</v>
      </c>
      <c r="AC3">
        <v>1</v>
      </c>
      <c r="AD3" t="s">
        <v>58</v>
      </c>
      <c r="AE3" t="s">
        <v>167</v>
      </c>
      <c r="AF3">
        <v>1</v>
      </c>
      <c r="AG3" t="s">
        <v>59</v>
      </c>
      <c r="AH3">
        <v>0.25057049134246312</v>
      </c>
      <c r="AI3">
        <v>0.27</v>
      </c>
      <c r="AJ3">
        <v>1.6332132653276765E-2</v>
      </c>
      <c r="AL3">
        <v>0.28633213265327678</v>
      </c>
      <c r="AM3">
        <v>6</v>
      </c>
      <c r="AN3">
        <v>0.31839161701328422</v>
      </c>
      <c r="AO3">
        <v>0.46131319468771759</v>
      </c>
    </row>
    <row r="4" spans="1:41" x14ac:dyDescent="0.35">
      <c r="A4" t="s">
        <v>8</v>
      </c>
      <c r="B4" t="s">
        <v>105</v>
      </c>
      <c r="C4" t="s">
        <v>70</v>
      </c>
      <c r="E4">
        <v>13</v>
      </c>
      <c r="F4">
        <v>1.0752212389380531</v>
      </c>
      <c r="I4">
        <f t="shared" si="0"/>
        <v>1.0752212389380531</v>
      </c>
      <c r="M4">
        <v>1.0752212389380531</v>
      </c>
      <c r="AA4" t="s">
        <v>8</v>
      </c>
      <c r="AB4" t="s">
        <v>22</v>
      </c>
      <c r="AC4">
        <v>1</v>
      </c>
      <c r="AD4" t="s">
        <v>58</v>
      </c>
      <c r="AE4" t="s">
        <v>168</v>
      </c>
      <c r="AF4">
        <v>1</v>
      </c>
      <c r="AG4" t="s">
        <v>59</v>
      </c>
      <c r="AH4">
        <v>0.46185970345999128</v>
      </c>
      <c r="AI4">
        <v>0.46</v>
      </c>
      <c r="AJ4">
        <v>1.6743013656271788E-2</v>
      </c>
      <c r="AL4">
        <v>0.47674301365627181</v>
      </c>
      <c r="AM4">
        <v>1</v>
      </c>
      <c r="AN4">
        <v>0.5377744588661818</v>
      </c>
      <c r="AO4">
        <v>0.73102428317753931</v>
      </c>
    </row>
    <row r="5" spans="1:41" x14ac:dyDescent="0.35">
      <c r="A5" t="s">
        <v>9</v>
      </c>
      <c r="B5" t="s">
        <v>105</v>
      </c>
      <c r="C5" t="s">
        <v>70</v>
      </c>
      <c r="E5">
        <v>13</v>
      </c>
      <c r="F5">
        <v>1.0752212389380531</v>
      </c>
      <c r="I5">
        <f t="shared" si="0"/>
        <v>1.0752212389380531</v>
      </c>
      <c r="M5">
        <v>1.0752212389380531</v>
      </c>
      <c r="AA5" t="s">
        <v>9</v>
      </c>
      <c r="AB5" t="s">
        <v>22</v>
      </c>
      <c r="AC5">
        <v>1</v>
      </c>
      <c r="AD5" t="s">
        <v>58</v>
      </c>
      <c r="AE5" t="s">
        <v>169</v>
      </c>
      <c r="AF5">
        <v>1</v>
      </c>
      <c r="AG5" t="s">
        <v>59</v>
      </c>
      <c r="AH5">
        <v>0.22795299320236301</v>
      </c>
      <c r="AI5">
        <v>0.26</v>
      </c>
      <c r="AJ5">
        <v>3.7379452673549973E-2</v>
      </c>
      <c r="AL5">
        <v>0.29737945267354998</v>
      </c>
      <c r="AM5">
        <v>5</v>
      </c>
      <c r="AN5">
        <v>0.29733398919799942</v>
      </c>
      <c r="AO5">
        <v>0.46244448076846018</v>
      </c>
    </row>
    <row r="6" spans="1:41" x14ac:dyDescent="0.35">
      <c r="A6" t="s">
        <v>19</v>
      </c>
      <c r="B6" t="s">
        <v>105</v>
      </c>
      <c r="C6" t="s">
        <v>70</v>
      </c>
      <c r="D6">
        <v>1.15079365079365</v>
      </c>
      <c r="E6">
        <v>10</v>
      </c>
      <c r="F6">
        <v>1.128048780487805</v>
      </c>
      <c r="I6">
        <f t="shared" si="0"/>
        <v>-2.2744870305845044E-2</v>
      </c>
      <c r="L6">
        <v>1.15079365079365</v>
      </c>
      <c r="M6">
        <v>1.128048780487805</v>
      </c>
      <c r="AA6" t="s">
        <v>10</v>
      </c>
      <c r="AB6" t="s">
        <v>22</v>
      </c>
      <c r="AC6">
        <v>1</v>
      </c>
      <c r="AD6" t="s">
        <v>58</v>
      </c>
      <c r="AE6" t="s">
        <v>170</v>
      </c>
      <c r="AF6">
        <v>1</v>
      </c>
      <c r="AG6" t="s">
        <v>59</v>
      </c>
      <c r="AH6">
        <v>0.30593964678109359</v>
      </c>
      <c r="AI6">
        <v>0.34</v>
      </c>
      <c r="AJ6">
        <v>1.8247761302413457E-2</v>
      </c>
      <c r="AL6">
        <v>0.35824776130241348</v>
      </c>
      <c r="AM6">
        <v>2</v>
      </c>
      <c r="AN6">
        <v>0.38826246484671861</v>
      </c>
      <c r="AO6">
        <v>0.54152061834259457</v>
      </c>
    </row>
    <row r="7" spans="1:41" x14ac:dyDescent="0.35">
      <c r="A7" t="s">
        <v>10</v>
      </c>
      <c r="B7" t="s">
        <v>105</v>
      </c>
      <c r="C7" t="s">
        <v>70</v>
      </c>
      <c r="E7" t="s">
        <v>148</v>
      </c>
      <c r="I7">
        <f t="shared" si="0"/>
        <v>0</v>
      </c>
      <c r="AA7" t="s">
        <v>11</v>
      </c>
      <c r="AB7" t="s">
        <v>22</v>
      </c>
      <c r="AC7">
        <v>1</v>
      </c>
      <c r="AD7" t="s">
        <v>58</v>
      </c>
      <c r="AE7" t="s">
        <v>171</v>
      </c>
      <c r="AF7">
        <v>1</v>
      </c>
      <c r="AG7" t="s">
        <v>59</v>
      </c>
      <c r="AH7">
        <v>0.15522694245132751</v>
      </c>
      <c r="AI7">
        <v>0.18</v>
      </c>
      <c r="AJ7">
        <v>3.4063337163384499E-2</v>
      </c>
      <c r="AL7">
        <v>0.21406333716338449</v>
      </c>
      <c r="AM7">
        <v>11</v>
      </c>
      <c r="AN7">
        <v>0.20823550845946481</v>
      </c>
      <c r="AO7">
        <v>0.37696566497976408</v>
      </c>
    </row>
    <row r="8" spans="1:41" x14ac:dyDescent="0.35">
      <c r="A8" t="s">
        <v>11</v>
      </c>
      <c r="B8" t="s">
        <v>105</v>
      </c>
      <c r="C8" t="s">
        <v>70</v>
      </c>
      <c r="D8">
        <v>1.26119402985075</v>
      </c>
      <c r="E8">
        <v>4</v>
      </c>
      <c r="F8">
        <v>1.261194029850746</v>
      </c>
      <c r="I8">
        <f t="shared" si="0"/>
        <v>-3.9968028886505635E-15</v>
      </c>
      <c r="L8">
        <v>1.26119402985075</v>
      </c>
      <c r="M8">
        <v>1.261194029850746</v>
      </c>
      <c r="AA8" t="s">
        <v>12</v>
      </c>
      <c r="AB8" t="s">
        <v>22</v>
      </c>
      <c r="AC8">
        <v>1</v>
      </c>
      <c r="AD8" t="s">
        <v>58</v>
      </c>
      <c r="AE8" t="s">
        <v>172</v>
      </c>
      <c r="AF8">
        <v>1</v>
      </c>
      <c r="AG8" t="s">
        <v>59</v>
      </c>
      <c r="AH8">
        <v>0.13373598321587879</v>
      </c>
      <c r="AI8">
        <v>0.17</v>
      </c>
      <c r="AJ8">
        <v>0.1139865758708539</v>
      </c>
      <c r="AL8">
        <v>0.28398657587085391</v>
      </c>
      <c r="AM8">
        <v>7</v>
      </c>
      <c r="AN8">
        <v>0.17988034743847289</v>
      </c>
      <c r="AO8">
        <v>0.32353631234019381</v>
      </c>
    </row>
    <row r="9" spans="1:41" x14ac:dyDescent="0.35">
      <c r="A9" t="s">
        <v>12</v>
      </c>
      <c r="B9" t="s">
        <v>105</v>
      </c>
      <c r="C9" t="s">
        <v>70</v>
      </c>
      <c r="E9">
        <v>7</v>
      </c>
      <c r="F9">
        <v>1.16015625</v>
      </c>
      <c r="I9">
        <f t="shared" si="0"/>
        <v>1.16015625</v>
      </c>
      <c r="M9">
        <v>1.16015625</v>
      </c>
      <c r="AA9" t="s">
        <v>13</v>
      </c>
      <c r="AB9" t="s">
        <v>22</v>
      </c>
      <c r="AC9">
        <v>1</v>
      </c>
      <c r="AD9" t="s">
        <v>58</v>
      </c>
      <c r="AE9" t="s">
        <v>173</v>
      </c>
      <c r="AF9">
        <v>1</v>
      </c>
      <c r="AG9" t="s">
        <v>59</v>
      </c>
      <c r="AH9">
        <v>0.18959415983425359</v>
      </c>
      <c r="AI9">
        <v>0.19</v>
      </c>
      <c r="AJ9">
        <v>1.1090372839921592E-2</v>
      </c>
      <c r="AL9">
        <v>0.20109037283992159</v>
      </c>
      <c r="AM9">
        <v>13</v>
      </c>
      <c r="AN9">
        <v>0.242020230260798</v>
      </c>
      <c r="AO9">
        <v>0.39936145686426228</v>
      </c>
    </row>
    <row r="10" spans="1:41" x14ac:dyDescent="0.35">
      <c r="A10" t="s">
        <v>13</v>
      </c>
      <c r="B10" t="s">
        <v>105</v>
      </c>
      <c r="C10" t="s">
        <v>70</v>
      </c>
      <c r="E10">
        <v>9</v>
      </c>
      <c r="F10">
        <v>1.1397849462365592</v>
      </c>
      <c r="I10">
        <f t="shared" si="0"/>
        <v>1.1397849462365592</v>
      </c>
      <c r="M10">
        <v>1.1397849462365592</v>
      </c>
      <c r="AA10" t="s">
        <v>14</v>
      </c>
      <c r="AB10" t="s">
        <v>22</v>
      </c>
      <c r="AC10">
        <v>1</v>
      </c>
      <c r="AD10" t="s">
        <v>58</v>
      </c>
      <c r="AE10" t="s">
        <v>174</v>
      </c>
      <c r="AF10">
        <v>1</v>
      </c>
      <c r="AG10" t="s">
        <v>59</v>
      </c>
      <c r="AH10">
        <v>0.14152430193608179</v>
      </c>
      <c r="AI10">
        <v>0.17</v>
      </c>
      <c r="AJ10">
        <v>4.2680495391665602E-2</v>
      </c>
      <c r="AL10">
        <v>0.21268049539166561</v>
      </c>
      <c r="AM10">
        <v>12</v>
      </c>
      <c r="AN10">
        <v>0.2064224456915616</v>
      </c>
      <c r="AO10">
        <v>0.37375797629685342</v>
      </c>
    </row>
    <row r="11" spans="1:41" x14ac:dyDescent="0.35">
      <c r="A11" t="s">
        <v>14</v>
      </c>
      <c r="B11" t="s">
        <v>105</v>
      </c>
      <c r="C11" t="s">
        <v>70</v>
      </c>
      <c r="D11">
        <v>1.08949416342412</v>
      </c>
      <c r="E11">
        <v>2</v>
      </c>
      <c r="F11">
        <v>1.3315508021390374</v>
      </c>
      <c r="I11">
        <f t="shared" si="0"/>
        <v>0.24205663871491745</v>
      </c>
      <c r="L11">
        <v>1.08949416342412</v>
      </c>
      <c r="M11">
        <v>1.3315508021390374</v>
      </c>
      <c r="AA11" t="s">
        <v>15</v>
      </c>
      <c r="AB11" t="s">
        <v>22</v>
      </c>
      <c r="AC11">
        <v>1</v>
      </c>
      <c r="AD11" t="s">
        <v>58</v>
      </c>
      <c r="AE11" t="s">
        <v>175</v>
      </c>
      <c r="AF11">
        <v>1</v>
      </c>
      <c r="AG11" t="s">
        <v>59</v>
      </c>
      <c r="AH11">
        <v>8.3817362594794553E-2</v>
      </c>
      <c r="AI11">
        <v>0.1</v>
      </c>
      <c r="AJ11">
        <v>5.7036611842060381E-2</v>
      </c>
      <c r="AL11">
        <v>0.15703661184206039</v>
      </c>
      <c r="AM11">
        <v>15</v>
      </c>
      <c r="AN11">
        <v>0.14720216728071439</v>
      </c>
      <c r="AO11">
        <v>0.2995297184109707</v>
      </c>
    </row>
    <row r="12" spans="1:41" x14ac:dyDescent="0.35">
      <c r="A12" t="s">
        <v>15</v>
      </c>
      <c r="B12" t="s">
        <v>105</v>
      </c>
      <c r="C12" t="s">
        <v>70</v>
      </c>
      <c r="D12">
        <v>1.08602150537634</v>
      </c>
      <c r="E12">
        <v>12</v>
      </c>
      <c r="F12">
        <v>1.1199999999999999</v>
      </c>
      <c r="I12">
        <f t="shared" si="0"/>
        <v>3.3978494623659872E-2</v>
      </c>
      <c r="L12">
        <v>1.08602150537634</v>
      </c>
      <c r="M12">
        <v>1.1199999999999999</v>
      </c>
      <c r="AA12" t="s">
        <v>16</v>
      </c>
      <c r="AB12" t="s">
        <v>22</v>
      </c>
      <c r="AC12">
        <v>1</v>
      </c>
      <c r="AD12" t="s">
        <v>58</v>
      </c>
      <c r="AE12" t="s">
        <v>176</v>
      </c>
      <c r="AF12">
        <v>1</v>
      </c>
      <c r="AG12" t="s">
        <v>59</v>
      </c>
      <c r="AH12">
        <v>0.19418637347478029</v>
      </c>
      <c r="AI12">
        <v>0.13</v>
      </c>
      <c r="AJ12">
        <v>9.0005657250383397E-2</v>
      </c>
      <c r="AL12">
        <v>0.2200056572503834</v>
      </c>
      <c r="AM12">
        <v>10</v>
      </c>
      <c r="AN12">
        <v>0.27195106869654428</v>
      </c>
      <c r="AO12">
        <v>0.48406392160115691</v>
      </c>
    </row>
    <row r="13" spans="1:41" x14ac:dyDescent="0.35">
      <c r="A13" t="s">
        <v>16</v>
      </c>
      <c r="B13" t="s">
        <v>105</v>
      </c>
      <c r="C13" t="s">
        <v>70</v>
      </c>
      <c r="D13">
        <v>1.1554252199413499</v>
      </c>
      <c r="E13">
        <v>1</v>
      </c>
      <c r="F13">
        <v>1.3420074349442381</v>
      </c>
      <c r="I13">
        <f t="shared" si="0"/>
        <v>0.18658221500288819</v>
      </c>
      <c r="L13">
        <v>1.1554252199413499</v>
      </c>
      <c r="M13">
        <v>1.3420074349442381</v>
      </c>
      <c r="AA13" t="s">
        <v>17</v>
      </c>
      <c r="AB13" t="s">
        <v>22</v>
      </c>
      <c r="AC13">
        <v>1</v>
      </c>
      <c r="AD13" t="s">
        <v>58</v>
      </c>
      <c r="AE13" t="s">
        <v>177</v>
      </c>
      <c r="AF13">
        <v>1</v>
      </c>
      <c r="AG13" t="s">
        <v>59</v>
      </c>
      <c r="AH13">
        <v>0.25193258136412838</v>
      </c>
      <c r="AI13">
        <v>0.3</v>
      </c>
      <c r="AJ13">
        <v>3.3310395803872128E-2</v>
      </c>
      <c r="AL13">
        <v>0.33331039580387212</v>
      </c>
      <c r="AM13">
        <v>3</v>
      </c>
      <c r="AN13">
        <v>0.31743958917228698</v>
      </c>
      <c r="AO13">
        <v>0.48990305705528198</v>
      </c>
    </row>
    <row r="14" spans="1:41" x14ac:dyDescent="0.35">
      <c r="A14" t="s">
        <v>141</v>
      </c>
      <c r="B14" t="s">
        <v>105</v>
      </c>
      <c r="C14" t="s">
        <v>70</v>
      </c>
      <c r="D14">
        <v>1.3647798742138399</v>
      </c>
      <c r="E14">
        <v>11</v>
      </c>
      <c r="F14">
        <v>1.1249999999999998</v>
      </c>
      <c r="I14">
        <f t="shared" si="0"/>
        <v>-0.23977987421384017</v>
      </c>
      <c r="L14">
        <v>1.3647798742138399</v>
      </c>
      <c r="M14">
        <v>1.1249999999999998</v>
      </c>
      <c r="AA14" t="s">
        <v>18</v>
      </c>
      <c r="AB14" t="s">
        <v>22</v>
      </c>
      <c r="AC14">
        <v>1</v>
      </c>
      <c r="AD14" t="s">
        <v>58</v>
      </c>
      <c r="AE14" t="s">
        <v>178</v>
      </c>
      <c r="AF14">
        <v>1</v>
      </c>
      <c r="AG14" t="s">
        <v>59</v>
      </c>
      <c r="AH14">
        <v>0.18390580332008619</v>
      </c>
      <c r="AI14">
        <v>0.21</v>
      </c>
      <c r="AJ14">
        <v>-2.5420213753568205E-2</v>
      </c>
      <c r="AL14">
        <v>0.18457978624643179</v>
      </c>
      <c r="AM14">
        <v>14</v>
      </c>
      <c r="AN14">
        <v>0.2387804932855305</v>
      </c>
      <c r="AO14">
        <v>0.42214780023867882</v>
      </c>
    </row>
    <row r="15" spans="1:41" x14ac:dyDescent="0.35">
      <c r="A15" t="s">
        <v>18</v>
      </c>
      <c r="B15" t="s">
        <v>105</v>
      </c>
      <c r="C15" t="s">
        <v>70</v>
      </c>
      <c r="E15">
        <v>5</v>
      </c>
      <c r="F15">
        <v>1.2330508474576272</v>
      </c>
      <c r="I15">
        <f t="shared" si="0"/>
        <v>1.2330508474576272</v>
      </c>
      <c r="M15">
        <v>1.2330508474576272</v>
      </c>
      <c r="AA15" t="s">
        <v>19</v>
      </c>
      <c r="AB15" t="s">
        <v>22</v>
      </c>
      <c r="AC15">
        <v>1</v>
      </c>
      <c r="AD15" t="s">
        <v>58</v>
      </c>
      <c r="AE15" t="s">
        <v>179</v>
      </c>
      <c r="AF15">
        <v>1</v>
      </c>
      <c r="AG15" t="s">
        <v>59</v>
      </c>
      <c r="AH15">
        <v>0.2237262333782111</v>
      </c>
      <c r="AI15">
        <v>0.28000000000000003</v>
      </c>
      <c r="AJ15">
        <v>-3.2525766502512432E-2</v>
      </c>
      <c r="AL15">
        <v>0.24747423349748759</v>
      </c>
      <c r="AM15">
        <v>9</v>
      </c>
      <c r="AN15">
        <v>0.29615160700196708</v>
      </c>
      <c r="AO15">
        <v>0.45500492213348293</v>
      </c>
    </row>
    <row r="16" spans="1:41" x14ac:dyDescent="0.35">
      <c r="A16" t="s">
        <v>142</v>
      </c>
      <c r="B16" t="s">
        <v>105</v>
      </c>
      <c r="C16" t="s">
        <v>70</v>
      </c>
      <c r="E16">
        <v>8</v>
      </c>
      <c r="F16">
        <v>1.1550387596899225</v>
      </c>
      <c r="I16">
        <f t="shared" si="0"/>
        <v>1.1550387596899225</v>
      </c>
      <c r="M16">
        <v>1.1550387596899225</v>
      </c>
      <c r="AA16" t="s">
        <v>20</v>
      </c>
      <c r="AB16" t="s">
        <v>22</v>
      </c>
      <c r="AC16">
        <v>1</v>
      </c>
      <c r="AD16" t="s">
        <v>58</v>
      </c>
      <c r="AE16" t="s">
        <v>180</v>
      </c>
      <c r="AF16">
        <v>1</v>
      </c>
      <c r="AG16" t="s">
        <v>59</v>
      </c>
      <c r="AH16">
        <v>0.25600725184725093</v>
      </c>
      <c r="AI16">
        <v>0.28000000000000003</v>
      </c>
      <c r="AJ16">
        <v>2.6721106549743467E-2</v>
      </c>
      <c r="AL16">
        <v>0.30672110654974349</v>
      </c>
      <c r="AM16">
        <v>4</v>
      </c>
      <c r="AN16">
        <v>0.30939303650220312</v>
      </c>
      <c r="AO16">
        <v>0.43392646070247121</v>
      </c>
    </row>
    <row r="17" spans="1:41" x14ac:dyDescent="0.35">
      <c r="A17" t="s">
        <v>6</v>
      </c>
      <c r="B17" t="s">
        <v>104</v>
      </c>
      <c r="C17" t="s">
        <v>68</v>
      </c>
      <c r="D17">
        <v>1.1464330413016299</v>
      </c>
      <c r="E17">
        <v>11</v>
      </c>
      <c r="F17">
        <v>1.124839124839125</v>
      </c>
      <c r="I17">
        <f t="shared" si="0"/>
        <v>-2.159391646250497E-2</v>
      </c>
      <c r="L17">
        <v>1.1464330413016299</v>
      </c>
      <c r="M17">
        <v>1.124839124839125</v>
      </c>
      <c r="AA17" t="s">
        <v>21</v>
      </c>
      <c r="AB17" t="s">
        <v>22</v>
      </c>
      <c r="AC17">
        <v>1</v>
      </c>
      <c r="AD17" t="s">
        <v>58</v>
      </c>
      <c r="AE17" t="s">
        <v>181</v>
      </c>
      <c r="AF17">
        <v>1</v>
      </c>
      <c r="AG17" t="s">
        <v>59</v>
      </c>
      <c r="AH17">
        <v>0.21795505577863711</v>
      </c>
      <c r="AI17">
        <v>0.24</v>
      </c>
      <c r="AJ17">
        <v>2.8828590881861016E-2</v>
      </c>
      <c r="AL17">
        <v>0.26882859088186101</v>
      </c>
      <c r="AN17">
        <v>0.28250075942858111</v>
      </c>
      <c r="AO17">
        <v>0.44527880346607668</v>
      </c>
    </row>
    <row r="18" spans="1:41" x14ac:dyDescent="0.35">
      <c r="A18" t="s">
        <v>7</v>
      </c>
      <c r="B18" t="s">
        <v>104</v>
      </c>
      <c r="C18" t="s">
        <v>68</v>
      </c>
      <c r="D18">
        <v>1.1186017478152299</v>
      </c>
      <c r="E18">
        <v>5</v>
      </c>
      <c r="F18">
        <v>1.2032520325203251</v>
      </c>
      <c r="I18">
        <f t="shared" si="0"/>
        <v>8.4650284705095169E-2</v>
      </c>
      <c r="L18">
        <v>1.1186017478152299</v>
      </c>
      <c r="M18">
        <v>1.2032520325203251</v>
      </c>
      <c r="AA18" t="s">
        <v>6</v>
      </c>
      <c r="AB18" t="s">
        <v>23</v>
      </c>
      <c r="AC18">
        <v>2</v>
      </c>
      <c r="AD18" t="s">
        <v>60</v>
      </c>
      <c r="AE18" t="s">
        <v>182</v>
      </c>
      <c r="AF18">
        <v>2</v>
      </c>
      <c r="AG18" t="s">
        <v>59</v>
      </c>
      <c r="AH18">
        <v>0.28153188630696141</v>
      </c>
      <c r="AI18">
        <v>0.27</v>
      </c>
      <c r="AJ18">
        <v>3.2691990677979066E-2</v>
      </c>
      <c r="AL18">
        <v>0.30269199067797908</v>
      </c>
      <c r="AM18">
        <v>11</v>
      </c>
      <c r="AN18">
        <v>0.3721600531155338</v>
      </c>
      <c r="AO18">
        <v>0.54567879271834241</v>
      </c>
    </row>
    <row r="19" spans="1:41" x14ac:dyDescent="0.35">
      <c r="A19" t="s">
        <v>8</v>
      </c>
      <c r="B19" t="s">
        <v>104</v>
      </c>
      <c r="C19" t="s">
        <v>68</v>
      </c>
      <c r="D19">
        <v>1.2109375</v>
      </c>
      <c r="E19">
        <v>1</v>
      </c>
      <c r="F19">
        <v>1.2368815592203897</v>
      </c>
      <c r="I19">
        <f t="shared" si="0"/>
        <v>2.594405922038967E-2</v>
      </c>
      <c r="L19">
        <v>1.2109375</v>
      </c>
      <c r="M19">
        <v>1.2368815592203897</v>
      </c>
      <c r="AA19" t="s">
        <v>7</v>
      </c>
      <c r="AB19" t="s">
        <v>23</v>
      </c>
      <c r="AC19">
        <v>2</v>
      </c>
      <c r="AD19" t="s">
        <v>60</v>
      </c>
      <c r="AE19" t="s">
        <v>183</v>
      </c>
      <c r="AF19">
        <v>2</v>
      </c>
      <c r="AG19" t="s">
        <v>59</v>
      </c>
      <c r="AH19">
        <v>0.38313629823637141</v>
      </c>
      <c r="AI19">
        <v>0.36</v>
      </c>
      <c r="AJ19">
        <v>7.185152912708942E-2</v>
      </c>
      <c r="AL19">
        <v>0.43185152912708941</v>
      </c>
      <c r="AM19">
        <v>5</v>
      </c>
      <c r="AN19">
        <v>0.49126670696412839</v>
      </c>
      <c r="AO19">
        <v>0.71004896362825787</v>
      </c>
    </row>
    <row r="20" spans="1:41" x14ac:dyDescent="0.35">
      <c r="A20" t="s">
        <v>9</v>
      </c>
      <c r="B20" t="s">
        <v>104</v>
      </c>
      <c r="C20" t="s">
        <v>68</v>
      </c>
      <c r="D20">
        <v>1.22636103151862</v>
      </c>
      <c r="E20">
        <v>4</v>
      </c>
      <c r="F20">
        <v>1.2232558139534884</v>
      </c>
      <c r="I20">
        <f t="shared" si="0"/>
        <v>-3.1052175651316016E-3</v>
      </c>
      <c r="L20">
        <v>1.22636103151862</v>
      </c>
      <c r="M20">
        <v>1.2232558139534884</v>
      </c>
      <c r="AA20" t="s">
        <v>8</v>
      </c>
      <c r="AB20" t="s">
        <v>23</v>
      </c>
      <c r="AC20">
        <v>2</v>
      </c>
      <c r="AD20" t="s">
        <v>60</v>
      </c>
      <c r="AE20" t="s">
        <v>184</v>
      </c>
      <c r="AF20">
        <v>2</v>
      </c>
      <c r="AG20" t="s">
        <v>59</v>
      </c>
      <c r="AH20">
        <v>0.69690572688978025</v>
      </c>
      <c r="AI20">
        <v>0.7</v>
      </c>
      <c r="AJ20">
        <v>1.5458139680061156E-2</v>
      </c>
      <c r="AL20">
        <v>0.71545813968006111</v>
      </c>
      <c r="AM20">
        <v>1</v>
      </c>
      <c r="AN20">
        <v>0.76878831107273105</v>
      </c>
      <c r="AO20">
        <v>0.95483629751301691</v>
      </c>
    </row>
    <row r="21" spans="1:41" x14ac:dyDescent="0.35">
      <c r="A21" t="s">
        <v>19</v>
      </c>
      <c r="B21" t="s">
        <v>104</v>
      </c>
      <c r="C21" t="s">
        <v>68</v>
      </c>
      <c r="D21">
        <v>1.21348314606742</v>
      </c>
      <c r="E21">
        <v>2</v>
      </c>
      <c r="F21">
        <v>1.2315521628498729</v>
      </c>
      <c r="I21">
        <f t="shared" si="0"/>
        <v>1.8069016782452874E-2</v>
      </c>
      <c r="L21">
        <v>1.21348314606742</v>
      </c>
      <c r="M21">
        <v>1.2315521628498729</v>
      </c>
      <c r="AA21" t="s">
        <v>9</v>
      </c>
      <c r="AB21" t="s">
        <v>23</v>
      </c>
      <c r="AC21">
        <v>2</v>
      </c>
      <c r="AD21" t="s">
        <v>60</v>
      </c>
      <c r="AE21" t="s">
        <v>185</v>
      </c>
      <c r="AF21">
        <v>2</v>
      </c>
      <c r="AG21" t="s">
        <v>59</v>
      </c>
      <c r="AH21">
        <v>0.31536833650811058</v>
      </c>
      <c r="AI21">
        <v>0.33</v>
      </c>
      <c r="AJ21">
        <v>4.9443834007741772E-2</v>
      </c>
      <c r="AL21">
        <v>0.37944383400774179</v>
      </c>
      <c r="AM21">
        <v>7</v>
      </c>
      <c r="AN21">
        <v>0.39992864011817131</v>
      </c>
      <c r="AO21">
        <v>0.5676317560941273</v>
      </c>
    </row>
    <row r="22" spans="1:41" x14ac:dyDescent="0.35">
      <c r="A22" t="s">
        <v>10</v>
      </c>
      <c r="B22" t="s">
        <v>104</v>
      </c>
      <c r="C22" t="s">
        <v>68</v>
      </c>
      <c r="D22">
        <v>1.23</v>
      </c>
      <c r="E22">
        <v>9</v>
      </c>
      <c r="F22">
        <v>1.1659340659340658</v>
      </c>
      <c r="I22">
        <f t="shared" si="0"/>
        <v>-6.4065934065934194E-2</v>
      </c>
      <c r="L22">
        <v>1.23</v>
      </c>
      <c r="M22">
        <v>1.1659340659340658</v>
      </c>
      <c r="AA22" t="s">
        <v>10</v>
      </c>
      <c r="AB22" t="s">
        <v>23</v>
      </c>
      <c r="AC22">
        <v>2</v>
      </c>
      <c r="AD22" t="s">
        <v>60</v>
      </c>
      <c r="AE22" t="s">
        <v>186</v>
      </c>
      <c r="AF22">
        <v>2</v>
      </c>
      <c r="AG22" t="s">
        <v>59</v>
      </c>
      <c r="AH22">
        <v>0.46898241478582531</v>
      </c>
      <c r="AI22">
        <v>0.49</v>
      </c>
      <c r="AJ22">
        <v>1.3443587678264368E-2</v>
      </c>
      <c r="AL22">
        <v>0.50344358767826436</v>
      </c>
      <c r="AM22">
        <v>2</v>
      </c>
      <c r="AN22">
        <v>0.54108148205161433</v>
      </c>
      <c r="AO22">
        <v>0.71646436884586517</v>
      </c>
    </row>
    <row r="23" spans="1:41" x14ac:dyDescent="0.35">
      <c r="A23" t="s">
        <v>11</v>
      </c>
      <c r="B23" t="s">
        <v>104</v>
      </c>
      <c r="C23" t="s">
        <v>68</v>
      </c>
      <c r="D23">
        <v>1.13422818791946</v>
      </c>
      <c r="E23">
        <v>6</v>
      </c>
      <c r="F23">
        <v>1.1828908554572273</v>
      </c>
      <c r="I23">
        <f t="shared" si="0"/>
        <v>4.8662667537767268E-2</v>
      </c>
      <c r="L23">
        <v>1.13422818791946</v>
      </c>
      <c r="M23">
        <v>1.1828908554572273</v>
      </c>
      <c r="AA23" t="s">
        <v>11</v>
      </c>
      <c r="AB23" t="s">
        <v>23</v>
      </c>
      <c r="AC23">
        <v>2</v>
      </c>
      <c r="AD23" t="s">
        <v>60</v>
      </c>
      <c r="AE23" t="s">
        <v>187</v>
      </c>
      <c r="AF23">
        <v>2</v>
      </c>
      <c r="AG23" t="s">
        <v>59</v>
      </c>
      <c r="AH23">
        <v>0.229868849876815</v>
      </c>
      <c r="AI23">
        <v>0.24</v>
      </c>
      <c r="AJ23">
        <v>8.3718224501969696E-2</v>
      </c>
      <c r="AL23">
        <v>0.32371822450196969</v>
      </c>
      <c r="AM23">
        <v>10</v>
      </c>
      <c r="AN23">
        <v>0.34123345684765849</v>
      </c>
      <c r="AO23">
        <v>0.54829516619025209</v>
      </c>
    </row>
    <row r="24" spans="1:41" x14ac:dyDescent="0.35">
      <c r="A24" t="s">
        <v>12</v>
      </c>
      <c r="B24" t="s">
        <v>104</v>
      </c>
      <c r="C24" t="s">
        <v>68</v>
      </c>
      <c r="D24">
        <v>1.1773049645390099</v>
      </c>
      <c r="E24">
        <v>8</v>
      </c>
      <c r="F24">
        <v>1.1716738197424892</v>
      </c>
      <c r="I24">
        <f t="shared" si="0"/>
        <v>-5.6311447965207151E-3</v>
      </c>
      <c r="L24">
        <v>1.1773049645390099</v>
      </c>
      <c r="M24">
        <v>1.1716738197424892</v>
      </c>
      <c r="AA24" t="s">
        <v>12</v>
      </c>
      <c r="AB24" t="s">
        <v>23</v>
      </c>
      <c r="AC24">
        <v>2</v>
      </c>
      <c r="AD24" t="s">
        <v>60</v>
      </c>
      <c r="AE24" t="s">
        <v>188</v>
      </c>
      <c r="AF24">
        <v>2</v>
      </c>
      <c r="AG24" t="s">
        <v>59</v>
      </c>
      <c r="AH24">
        <v>0.2589356304148509</v>
      </c>
      <c r="AI24">
        <v>0.28999999999999998</v>
      </c>
      <c r="AJ24">
        <v>1.1931125823086197E-2</v>
      </c>
      <c r="AL24">
        <v>0.30193112582308618</v>
      </c>
      <c r="AM24">
        <v>12</v>
      </c>
      <c r="AN24">
        <v>0.33906571307484712</v>
      </c>
      <c r="AO24">
        <v>0.4905778280316424</v>
      </c>
    </row>
    <row r="25" spans="1:41" x14ac:dyDescent="0.35">
      <c r="A25" t="s">
        <v>13</v>
      </c>
      <c r="B25" t="s">
        <v>104</v>
      </c>
      <c r="C25" t="s">
        <v>68</v>
      </c>
      <c r="D25">
        <v>1.1664355062413301</v>
      </c>
      <c r="E25">
        <v>13</v>
      </c>
      <c r="F25">
        <v>1.1099020674646354</v>
      </c>
      <c r="I25">
        <f t="shared" si="0"/>
        <v>-5.65334387766947E-2</v>
      </c>
      <c r="L25">
        <v>1.1664355062413301</v>
      </c>
      <c r="M25">
        <v>1.1099020674646354</v>
      </c>
      <c r="AA25" t="s">
        <v>13</v>
      </c>
      <c r="AB25" t="s">
        <v>23</v>
      </c>
      <c r="AC25">
        <v>2</v>
      </c>
      <c r="AD25" t="s">
        <v>60</v>
      </c>
      <c r="AE25" t="s">
        <v>189</v>
      </c>
      <c r="AF25">
        <v>2</v>
      </c>
      <c r="AG25" t="s">
        <v>59</v>
      </c>
      <c r="AH25">
        <v>0.30765532424937381</v>
      </c>
      <c r="AI25">
        <v>0.36</v>
      </c>
      <c r="AJ25">
        <v>-1.1534453071514461E-2</v>
      </c>
      <c r="AL25">
        <v>0.34846554692848553</v>
      </c>
      <c r="AM25">
        <v>8</v>
      </c>
      <c r="AN25">
        <v>0.39916335001037689</v>
      </c>
      <c r="AO25">
        <v>0.5716520862118375</v>
      </c>
    </row>
    <row r="26" spans="1:41" x14ac:dyDescent="0.35">
      <c r="A26" t="s">
        <v>14</v>
      </c>
      <c r="B26" t="s">
        <v>104</v>
      </c>
      <c r="C26" t="s">
        <v>68</v>
      </c>
      <c r="D26">
        <v>1.1276346604215499</v>
      </c>
      <c r="E26">
        <v>14</v>
      </c>
      <c r="F26">
        <v>1.0683453237410072</v>
      </c>
      <c r="I26">
        <f t="shared" si="0"/>
        <v>-5.9289336680542704E-2</v>
      </c>
      <c r="L26">
        <v>1.1276346604215499</v>
      </c>
      <c r="M26">
        <v>1.0683453237410072</v>
      </c>
      <c r="AA26" t="s">
        <v>14</v>
      </c>
      <c r="AB26" t="s">
        <v>23</v>
      </c>
      <c r="AC26">
        <v>2</v>
      </c>
      <c r="AD26" t="s">
        <v>60</v>
      </c>
      <c r="AE26" t="s">
        <v>190</v>
      </c>
      <c r="AF26">
        <v>2</v>
      </c>
      <c r="AG26" t="s">
        <v>59</v>
      </c>
      <c r="AH26">
        <v>0.25142460844156772</v>
      </c>
      <c r="AI26">
        <v>0.23</v>
      </c>
      <c r="AJ26">
        <v>5.4168664416736984E-2</v>
      </c>
      <c r="AL26">
        <v>0.28416866441673699</v>
      </c>
      <c r="AM26">
        <v>13</v>
      </c>
      <c r="AN26">
        <v>0.35213584519980612</v>
      </c>
      <c r="AO26">
        <v>0.57187382610828807</v>
      </c>
    </row>
    <row r="27" spans="1:41" x14ac:dyDescent="0.35">
      <c r="A27" t="s">
        <v>15</v>
      </c>
      <c r="B27" t="s">
        <v>104</v>
      </c>
      <c r="C27" t="s">
        <v>68</v>
      </c>
      <c r="D27">
        <v>1.1047619047618999</v>
      </c>
      <c r="E27">
        <v>12</v>
      </c>
      <c r="F27">
        <v>1.1208053691275168</v>
      </c>
      <c r="I27">
        <f t="shared" si="0"/>
        <v>1.6043464365616877E-2</v>
      </c>
      <c r="L27">
        <v>1.1047619047618999</v>
      </c>
      <c r="M27">
        <v>1.1208053691275168</v>
      </c>
      <c r="AA27" t="s">
        <v>15</v>
      </c>
      <c r="AB27" t="s">
        <v>23</v>
      </c>
      <c r="AC27">
        <v>2</v>
      </c>
      <c r="AD27" t="s">
        <v>60</v>
      </c>
      <c r="AE27" t="s">
        <v>191</v>
      </c>
      <c r="AF27">
        <v>2</v>
      </c>
      <c r="AG27" t="s">
        <v>59</v>
      </c>
      <c r="AH27">
        <v>0.15638923779559069</v>
      </c>
      <c r="AI27">
        <v>0.19</v>
      </c>
      <c r="AJ27">
        <v>-2.173937329312009E-3</v>
      </c>
      <c r="AL27">
        <v>0.18782606267068799</v>
      </c>
      <c r="AM27">
        <v>14</v>
      </c>
      <c r="AN27">
        <v>0.27703788242820271</v>
      </c>
      <c r="AO27">
        <v>0.52722388539490694</v>
      </c>
    </row>
    <row r="28" spans="1:41" x14ac:dyDescent="0.35">
      <c r="A28" t="s">
        <v>16</v>
      </c>
      <c r="B28" t="s">
        <v>104</v>
      </c>
      <c r="C28" t="s">
        <v>68</v>
      </c>
      <c r="D28">
        <v>1.1192917054986</v>
      </c>
      <c r="E28">
        <v>3</v>
      </c>
      <c r="F28">
        <v>1.2289855072463767</v>
      </c>
      <c r="I28">
        <f t="shared" si="0"/>
        <v>0.10969380174777665</v>
      </c>
      <c r="L28">
        <v>1.1192917054986</v>
      </c>
      <c r="M28">
        <v>1.2289855072463767</v>
      </c>
      <c r="AA28" t="s">
        <v>16</v>
      </c>
      <c r="AB28" t="s">
        <v>23</v>
      </c>
      <c r="AC28">
        <v>2</v>
      </c>
      <c r="AD28" t="s">
        <v>60</v>
      </c>
      <c r="AE28" t="s">
        <v>192</v>
      </c>
      <c r="AF28">
        <v>2</v>
      </c>
      <c r="AG28" t="s">
        <v>59</v>
      </c>
      <c r="AH28">
        <v>0.1484430993898557</v>
      </c>
      <c r="AI28">
        <v>0.14000000000000001</v>
      </c>
      <c r="AJ28">
        <v>1.4894076727690386E-2</v>
      </c>
      <c r="AL28">
        <v>0.1548940767276904</v>
      </c>
      <c r="AM28">
        <v>15</v>
      </c>
      <c r="AN28">
        <v>0.26455576556730231</v>
      </c>
      <c r="AO28">
        <v>0.48648342623258639</v>
      </c>
    </row>
    <row r="29" spans="1:41" x14ac:dyDescent="0.35">
      <c r="A29" t="s">
        <v>141</v>
      </c>
      <c r="B29" t="s">
        <v>104</v>
      </c>
      <c r="C29" t="s">
        <v>68</v>
      </c>
      <c r="D29">
        <v>1.2222222222222201</v>
      </c>
      <c r="E29">
        <v>10</v>
      </c>
      <c r="F29">
        <v>1.1413934426229508</v>
      </c>
      <c r="I29">
        <f t="shared" si="0"/>
        <v>-8.0828779599269263E-2</v>
      </c>
      <c r="L29">
        <v>1.2222222222222201</v>
      </c>
      <c r="M29">
        <v>1.1413934426229508</v>
      </c>
      <c r="AA29" t="s">
        <v>17</v>
      </c>
      <c r="AB29" t="s">
        <v>23</v>
      </c>
      <c r="AC29">
        <v>2</v>
      </c>
      <c r="AD29" t="s">
        <v>60</v>
      </c>
      <c r="AE29" t="s">
        <v>193</v>
      </c>
      <c r="AF29">
        <v>2</v>
      </c>
      <c r="AG29" t="s">
        <v>59</v>
      </c>
      <c r="AH29">
        <v>0.43877123781417809</v>
      </c>
      <c r="AI29">
        <v>0.45</v>
      </c>
      <c r="AJ29">
        <v>4.5515238608063502E-2</v>
      </c>
      <c r="AL29">
        <v>0.49551523860806351</v>
      </c>
      <c r="AM29">
        <v>3</v>
      </c>
      <c r="AN29">
        <v>0.5088020051336033</v>
      </c>
      <c r="AO29">
        <v>0.65378508795500823</v>
      </c>
    </row>
    <row r="30" spans="1:41" x14ac:dyDescent="0.35">
      <c r="A30" t="s">
        <v>18</v>
      </c>
      <c r="B30" t="s">
        <v>104</v>
      </c>
      <c r="C30" t="s">
        <v>68</v>
      </c>
      <c r="D30">
        <v>1.13577799801784</v>
      </c>
      <c r="E30">
        <v>7</v>
      </c>
      <c r="F30">
        <v>1.1759581881533101</v>
      </c>
      <c r="I30">
        <f t="shared" si="0"/>
        <v>4.018019013547014E-2</v>
      </c>
      <c r="L30">
        <v>1.13577799801784</v>
      </c>
      <c r="M30">
        <v>1.1759581881533101</v>
      </c>
      <c r="AA30" t="s">
        <v>18</v>
      </c>
      <c r="AB30" t="s">
        <v>23</v>
      </c>
      <c r="AC30">
        <v>2</v>
      </c>
      <c r="AD30" t="s">
        <v>60</v>
      </c>
      <c r="AE30" t="s">
        <v>194</v>
      </c>
      <c r="AF30">
        <v>2</v>
      </c>
      <c r="AG30" t="s">
        <v>59</v>
      </c>
      <c r="AH30">
        <v>0.21605720364306549</v>
      </c>
      <c r="AI30">
        <v>0.26</v>
      </c>
      <c r="AJ30">
        <v>7.8203479202824888E-2</v>
      </c>
      <c r="AL30">
        <v>0.3382034792028249</v>
      </c>
      <c r="AM30">
        <v>9</v>
      </c>
      <c r="AN30">
        <v>0.33672500950633788</v>
      </c>
      <c r="AO30">
        <v>0.56912979866334035</v>
      </c>
    </row>
    <row r="31" spans="1:41" x14ac:dyDescent="0.35">
      <c r="A31" t="s">
        <v>142</v>
      </c>
      <c r="B31" t="s">
        <v>104</v>
      </c>
      <c r="C31" t="s">
        <v>68</v>
      </c>
      <c r="D31">
        <v>1.1706081081081099</v>
      </c>
      <c r="E31" t="s">
        <v>148</v>
      </c>
      <c r="I31">
        <f t="shared" si="0"/>
        <v>-1.1706081081081099</v>
      </c>
      <c r="L31">
        <v>1.1706081081081099</v>
      </c>
      <c r="AA31" t="s">
        <v>19</v>
      </c>
      <c r="AB31" t="s">
        <v>23</v>
      </c>
      <c r="AC31">
        <v>2</v>
      </c>
      <c r="AD31" t="s">
        <v>60</v>
      </c>
      <c r="AE31" t="s">
        <v>195</v>
      </c>
      <c r="AF31">
        <v>2</v>
      </c>
      <c r="AG31" t="s">
        <v>59</v>
      </c>
      <c r="AH31">
        <v>0.37342584336547913</v>
      </c>
      <c r="AI31">
        <v>0.4</v>
      </c>
      <c r="AJ31">
        <v>3.6349652909816565E-2</v>
      </c>
      <c r="AL31">
        <v>0.43634965290981659</v>
      </c>
      <c r="AM31">
        <v>4</v>
      </c>
      <c r="AN31">
        <v>0.45656184305558029</v>
      </c>
      <c r="AO31">
        <v>0.66089677067272645</v>
      </c>
    </row>
    <row r="32" spans="1:41" x14ac:dyDescent="0.35">
      <c r="A32" t="s">
        <v>6</v>
      </c>
      <c r="B32" t="s">
        <v>106</v>
      </c>
      <c r="C32" t="s">
        <v>72</v>
      </c>
      <c r="D32">
        <v>1.0518762146808192</v>
      </c>
      <c r="E32">
        <v>6</v>
      </c>
      <c r="F32">
        <v>1.0553752082581886</v>
      </c>
      <c r="I32">
        <f t="shared" si="0"/>
        <v>3.4989935773694913E-3</v>
      </c>
      <c r="L32">
        <v>1.0518762146808192</v>
      </c>
      <c r="M32">
        <v>1.0553752082581886</v>
      </c>
      <c r="AA32" t="s">
        <v>20</v>
      </c>
      <c r="AB32" t="s">
        <v>23</v>
      </c>
      <c r="AC32">
        <v>2</v>
      </c>
      <c r="AD32" t="s">
        <v>60</v>
      </c>
      <c r="AE32" t="s">
        <v>196</v>
      </c>
      <c r="AF32">
        <v>2</v>
      </c>
      <c r="AG32" t="s">
        <v>59</v>
      </c>
      <c r="AH32">
        <v>0.35008953914646518</v>
      </c>
      <c r="AI32">
        <v>0.36</v>
      </c>
      <c r="AJ32">
        <v>3.8786164658703604E-2</v>
      </c>
      <c r="AL32">
        <v>0.39878616465870359</v>
      </c>
      <c r="AM32">
        <v>6</v>
      </c>
      <c r="AN32">
        <v>0.42615798450679909</v>
      </c>
      <c r="AO32">
        <v>0.58591783164312772</v>
      </c>
    </row>
    <row r="33" spans="1:41" x14ac:dyDescent="0.35">
      <c r="A33" t="s">
        <v>7</v>
      </c>
      <c r="B33" t="s">
        <v>106</v>
      </c>
      <c r="C33" t="s">
        <v>72</v>
      </c>
      <c r="D33">
        <v>1.0256013434531399</v>
      </c>
      <c r="E33">
        <v>5</v>
      </c>
      <c r="F33">
        <v>1.061175488046769</v>
      </c>
      <c r="I33">
        <f t="shared" si="0"/>
        <v>3.5574144593629065E-2</v>
      </c>
      <c r="L33">
        <v>1.0256013434531399</v>
      </c>
      <c r="M33">
        <v>1.061175488046769</v>
      </c>
      <c r="AA33" t="s">
        <v>21</v>
      </c>
      <c r="AB33" t="s">
        <v>23</v>
      </c>
      <c r="AC33">
        <v>2</v>
      </c>
      <c r="AD33" t="s">
        <v>60</v>
      </c>
      <c r="AE33" t="s">
        <v>197</v>
      </c>
      <c r="AF33">
        <v>2</v>
      </c>
      <c r="AG33" t="s">
        <v>59</v>
      </c>
      <c r="AH33">
        <v>0.32513234912428601</v>
      </c>
      <c r="AI33">
        <v>0.34</v>
      </c>
      <c r="AJ33">
        <v>3.3516487841280085E-2</v>
      </c>
      <c r="AL33">
        <v>0.37351648784128011</v>
      </c>
      <c r="AN33">
        <v>0.41831093657684609</v>
      </c>
      <c r="AO33">
        <v>0.61069972572688835</v>
      </c>
    </row>
    <row r="34" spans="1:41" x14ac:dyDescent="0.35">
      <c r="A34" t="s">
        <v>8</v>
      </c>
      <c r="B34" t="s">
        <v>106</v>
      </c>
      <c r="C34" t="s">
        <v>72</v>
      </c>
      <c r="D34">
        <v>1.0959497166527601</v>
      </c>
      <c r="E34">
        <v>1</v>
      </c>
      <c r="F34">
        <v>1.1274339335239765</v>
      </c>
      <c r="I34">
        <f t="shared" si="0"/>
        <v>3.1484216871216386E-2</v>
      </c>
      <c r="L34">
        <v>1.0959497166527601</v>
      </c>
      <c r="M34">
        <v>1.1274339335239765</v>
      </c>
      <c r="AA34" t="s">
        <v>6</v>
      </c>
      <c r="AB34" t="s">
        <v>24</v>
      </c>
      <c r="AC34">
        <v>3</v>
      </c>
      <c r="AD34" t="s">
        <v>63</v>
      </c>
      <c r="AE34" t="s">
        <v>198</v>
      </c>
      <c r="AF34">
        <v>3</v>
      </c>
      <c r="AG34" t="s">
        <v>64</v>
      </c>
      <c r="AH34">
        <v>0.39149090278150739</v>
      </c>
      <c r="AI34">
        <v>0.42</v>
      </c>
      <c r="AJ34">
        <v>-4.1029331340860564E-2</v>
      </c>
      <c r="AL34">
        <v>0.37897066865913942</v>
      </c>
      <c r="AM34">
        <v>12</v>
      </c>
      <c r="AN34">
        <v>0.48159902218739647</v>
      </c>
      <c r="AO34">
        <v>0.65327853268169389</v>
      </c>
    </row>
    <row r="35" spans="1:41" x14ac:dyDescent="0.35">
      <c r="A35" t="s">
        <v>9</v>
      </c>
      <c r="B35" t="s">
        <v>106</v>
      </c>
      <c r="C35" t="s">
        <v>72</v>
      </c>
      <c r="D35">
        <v>1.0446344954322999</v>
      </c>
      <c r="E35">
        <v>10</v>
      </c>
      <c r="F35">
        <v>1.044268292682927</v>
      </c>
      <c r="I35">
        <f t="shared" si="0"/>
        <v>-3.6620274937293473E-4</v>
      </c>
      <c r="L35">
        <v>1.0446344954322999</v>
      </c>
      <c r="M35">
        <v>1.044268292682927</v>
      </c>
      <c r="AA35" t="s">
        <v>7</v>
      </c>
      <c r="AB35" t="s">
        <v>24</v>
      </c>
      <c r="AC35">
        <v>3</v>
      </c>
      <c r="AD35" t="s">
        <v>63</v>
      </c>
      <c r="AE35" t="s">
        <v>199</v>
      </c>
      <c r="AF35">
        <v>3</v>
      </c>
      <c r="AG35" t="s">
        <v>64</v>
      </c>
      <c r="AH35">
        <v>0.32328365718950258</v>
      </c>
      <c r="AI35">
        <v>0.35</v>
      </c>
      <c r="AJ35">
        <v>6.6531371026243402E-2</v>
      </c>
      <c r="AL35">
        <v>0.41653137102624338</v>
      </c>
      <c r="AM35">
        <v>11</v>
      </c>
      <c r="AN35">
        <v>0.42009570313088879</v>
      </c>
      <c r="AO35">
        <v>0.6045479452457363</v>
      </c>
    </row>
    <row r="36" spans="1:41" x14ac:dyDescent="0.35">
      <c r="A36" t="s">
        <v>19</v>
      </c>
      <c r="B36" t="s">
        <v>106</v>
      </c>
      <c r="C36" t="s">
        <v>72</v>
      </c>
      <c r="D36">
        <v>1.0465741229227099</v>
      </c>
      <c r="E36">
        <v>7</v>
      </c>
      <c r="F36">
        <v>1.0473654708520179</v>
      </c>
      <c r="I36">
        <f t="shared" si="0"/>
        <v>7.9134792930801723E-4</v>
      </c>
      <c r="L36">
        <v>1.0465741229227099</v>
      </c>
      <c r="M36">
        <v>1.0473654708520179</v>
      </c>
      <c r="AA36" t="s">
        <v>8</v>
      </c>
      <c r="AB36" t="s">
        <v>24</v>
      </c>
      <c r="AC36">
        <v>3</v>
      </c>
      <c r="AD36" t="s">
        <v>63</v>
      </c>
      <c r="AE36" t="s">
        <v>200</v>
      </c>
      <c r="AF36">
        <v>3</v>
      </c>
      <c r="AG36" t="s">
        <v>64</v>
      </c>
      <c r="AH36">
        <v>0.87679012689777214</v>
      </c>
      <c r="AI36">
        <v>0.89</v>
      </c>
      <c r="AJ36">
        <v>6.3967092458040664E-2</v>
      </c>
      <c r="AL36">
        <v>0.95396709245804068</v>
      </c>
      <c r="AM36">
        <v>1</v>
      </c>
      <c r="AN36">
        <v>0.91919934983054785</v>
      </c>
      <c r="AO36">
        <v>1</v>
      </c>
    </row>
    <row r="37" spans="1:41" x14ac:dyDescent="0.35">
      <c r="A37" t="s">
        <v>10</v>
      </c>
      <c r="B37" t="s">
        <v>106</v>
      </c>
      <c r="C37" t="s">
        <v>72</v>
      </c>
      <c r="D37">
        <v>1.03470337032274</v>
      </c>
      <c r="E37">
        <v>3</v>
      </c>
      <c r="F37">
        <v>1.0711341878955054</v>
      </c>
      <c r="I37">
        <f t="shared" si="0"/>
        <v>3.643081757276545E-2</v>
      </c>
      <c r="L37">
        <v>1.03470337032274</v>
      </c>
      <c r="M37">
        <v>1.0711341878955054</v>
      </c>
      <c r="AA37" t="s">
        <v>9</v>
      </c>
      <c r="AB37" t="s">
        <v>24</v>
      </c>
      <c r="AC37">
        <v>3</v>
      </c>
      <c r="AD37" t="s">
        <v>63</v>
      </c>
      <c r="AE37" t="s">
        <v>201</v>
      </c>
      <c r="AF37">
        <v>3</v>
      </c>
      <c r="AG37" t="s">
        <v>64</v>
      </c>
      <c r="AH37">
        <v>0.42923847431461698</v>
      </c>
      <c r="AI37">
        <v>0.45</v>
      </c>
      <c r="AJ37">
        <v>3.2683055792187776E-2</v>
      </c>
      <c r="AL37">
        <v>0.48268305579218779</v>
      </c>
      <c r="AM37">
        <v>9</v>
      </c>
      <c r="AN37">
        <v>0.5156364754734637</v>
      </c>
      <c r="AO37">
        <v>0.68024724134488135</v>
      </c>
    </row>
    <row r="38" spans="1:41" x14ac:dyDescent="0.35">
      <c r="A38" t="s">
        <v>11</v>
      </c>
      <c r="B38" t="s">
        <v>106</v>
      </c>
      <c r="C38" t="s">
        <v>72</v>
      </c>
      <c r="D38">
        <v>1.02073781940679</v>
      </c>
      <c r="E38">
        <v>12</v>
      </c>
      <c r="F38">
        <v>1.043475996180224</v>
      </c>
      <c r="I38">
        <f t="shared" si="0"/>
        <v>2.2738176773434038E-2</v>
      </c>
      <c r="L38">
        <v>1.02073781940679</v>
      </c>
      <c r="M38">
        <v>1.043475996180224</v>
      </c>
      <c r="AA38" t="s">
        <v>10</v>
      </c>
      <c r="AB38" t="s">
        <v>24</v>
      </c>
      <c r="AC38">
        <v>3</v>
      </c>
      <c r="AD38" t="s">
        <v>63</v>
      </c>
      <c r="AE38" t="s">
        <v>202</v>
      </c>
      <c r="AF38">
        <v>3</v>
      </c>
      <c r="AG38" t="s">
        <v>64</v>
      </c>
      <c r="AH38">
        <v>0.57462268546689033</v>
      </c>
      <c r="AI38">
        <v>0.6</v>
      </c>
      <c r="AJ38">
        <v>4.2456192726884168E-2</v>
      </c>
      <c r="AL38">
        <v>0.64245619272688415</v>
      </c>
      <c r="AM38">
        <v>2</v>
      </c>
      <c r="AN38">
        <v>0.64673122129801963</v>
      </c>
      <c r="AO38">
        <v>0.78411682223577162</v>
      </c>
    </row>
    <row r="39" spans="1:41" x14ac:dyDescent="0.35">
      <c r="A39" t="s">
        <v>12</v>
      </c>
      <c r="B39" t="s">
        <v>106</v>
      </c>
      <c r="C39" t="s">
        <v>72</v>
      </c>
      <c r="D39">
        <v>1.06940769025841</v>
      </c>
      <c r="E39">
        <v>2</v>
      </c>
      <c r="F39">
        <v>1.0767354335098969</v>
      </c>
      <c r="I39">
        <f t="shared" si="0"/>
        <v>7.3277432514868845E-3</v>
      </c>
      <c r="L39">
        <v>1.06940769025841</v>
      </c>
      <c r="M39">
        <v>1.0767354335098969</v>
      </c>
      <c r="AA39" t="s">
        <v>11</v>
      </c>
      <c r="AB39" t="s">
        <v>24</v>
      </c>
      <c r="AC39">
        <v>3</v>
      </c>
      <c r="AD39" t="s">
        <v>63</v>
      </c>
      <c r="AE39" t="s">
        <v>203</v>
      </c>
      <c r="AF39">
        <v>3</v>
      </c>
      <c r="AG39" t="s">
        <v>64</v>
      </c>
      <c r="AH39">
        <v>0.41559702519621589</v>
      </c>
      <c r="AI39">
        <v>0.44</v>
      </c>
      <c r="AJ39">
        <v>4.6233569946292186E-2</v>
      </c>
      <c r="AL39">
        <v>0.48623356994629219</v>
      </c>
      <c r="AM39">
        <v>8</v>
      </c>
      <c r="AN39">
        <v>0.50333581166216212</v>
      </c>
      <c r="AO39">
        <v>0.67050112385768978</v>
      </c>
    </row>
    <row r="40" spans="1:41" x14ac:dyDescent="0.35">
      <c r="A40" t="s">
        <v>13</v>
      </c>
      <c r="B40" t="s">
        <v>106</v>
      </c>
      <c r="C40" t="s">
        <v>72</v>
      </c>
      <c r="D40">
        <v>1.0443594036514401</v>
      </c>
      <c r="E40">
        <v>9</v>
      </c>
      <c r="F40">
        <v>1.0447896854117924</v>
      </c>
      <c r="I40">
        <f t="shared" si="0"/>
        <v>4.3028176035231347E-4</v>
      </c>
      <c r="L40">
        <v>1.0443594036514401</v>
      </c>
      <c r="M40">
        <v>1.0447896854117924</v>
      </c>
      <c r="AA40" t="s">
        <v>12</v>
      </c>
      <c r="AB40" t="s">
        <v>24</v>
      </c>
      <c r="AC40">
        <v>3</v>
      </c>
      <c r="AD40" t="s">
        <v>63</v>
      </c>
      <c r="AE40" t="s">
        <v>204</v>
      </c>
      <c r="AF40">
        <v>3</v>
      </c>
      <c r="AG40" t="s">
        <v>64</v>
      </c>
      <c r="AH40">
        <v>0.45745571838144639</v>
      </c>
      <c r="AI40">
        <v>0.49</v>
      </c>
      <c r="AJ40">
        <v>6.9860021352456392E-2</v>
      </c>
      <c r="AL40">
        <v>0.55986002135245638</v>
      </c>
      <c r="AM40">
        <v>4</v>
      </c>
      <c r="AN40">
        <v>0.54108031431601888</v>
      </c>
      <c r="AO40">
        <v>0.70040701861290766</v>
      </c>
    </row>
    <row r="41" spans="1:41" x14ac:dyDescent="0.35">
      <c r="A41" t="s">
        <v>14</v>
      </c>
      <c r="B41" t="s">
        <v>106</v>
      </c>
      <c r="C41" t="s">
        <v>72</v>
      </c>
      <c r="D41">
        <v>1.0265851116540501</v>
      </c>
      <c r="E41">
        <v>8</v>
      </c>
      <c r="F41">
        <v>1.0470859800756709</v>
      </c>
      <c r="I41">
        <f t="shared" si="0"/>
        <v>2.0500868421620799E-2</v>
      </c>
      <c r="L41">
        <v>1.0265851116540501</v>
      </c>
      <c r="M41">
        <v>1.0470859800756709</v>
      </c>
      <c r="AA41" t="s">
        <v>13</v>
      </c>
      <c r="AB41" t="s">
        <v>24</v>
      </c>
      <c r="AC41">
        <v>3</v>
      </c>
      <c r="AD41" t="s">
        <v>63</v>
      </c>
      <c r="AE41" t="s">
        <v>205</v>
      </c>
      <c r="AF41">
        <v>3</v>
      </c>
      <c r="AG41" t="s">
        <v>64</v>
      </c>
      <c r="AH41">
        <v>0.48847599993835822</v>
      </c>
      <c r="AI41">
        <v>0.51</v>
      </c>
      <c r="AJ41">
        <v>3.4163011407994937E-2</v>
      </c>
      <c r="AL41">
        <v>0.54416301140799495</v>
      </c>
      <c r="AM41">
        <v>5</v>
      </c>
      <c r="AN41">
        <v>0.56905168681843066</v>
      </c>
      <c r="AO41">
        <v>0.72256942276186376</v>
      </c>
    </row>
    <row r="42" spans="1:41" x14ac:dyDescent="0.35">
      <c r="A42" t="s">
        <v>15</v>
      </c>
      <c r="B42" t="s">
        <v>106</v>
      </c>
      <c r="C42" t="s">
        <v>72</v>
      </c>
      <c r="D42">
        <v>1.0381847554707</v>
      </c>
      <c r="E42">
        <v>13</v>
      </c>
      <c r="F42">
        <v>1.0395152879633156</v>
      </c>
      <c r="I42">
        <f t="shared" si="0"/>
        <v>1.3305324926156104E-3</v>
      </c>
      <c r="L42">
        <v>1.0381847554707</v>
      </c>
      <c r="M42">
        <v>1.0395152879633156</v>
      </c>
      <c r="AA42" t="s">
        <v>14</v>
      </c>
      <c r="AB42" t="s">
        <v>24</v>
      </c>
      <c r="AC42">
        <v>3</v>
      </c>
      <c r="AD42" t="s">
        <v>63</v>
      </c>
      <c r="AE42" t="s">
        <v>206</v>
      </c>
      <c r="AF42">
        <v>3</v>
      </c>
      <c r="AG42" t="s">
        <v>64</v>
      </c>
      <c r="AH42">
        <v>0.19303584848367411</v>
      </c>
      <c r="AI42">
        <v>0.23</v>
      </c>
      <c r="AJ42">
        <v>-3.4721721524260118E-2</v>
      </c>
      <c r="AL42">
        <v>0.19527827847573989</v>
      </c>
      <c r="AM42">
        <v>14</v>
      </c>
      <c r="AN42">
        <v>0.30264963906955789</v>
      </c>
      <c r="AO42">
        <v>0.51149254951186673</v>
      </c>
    </row>
    <row r="43" spans="1:41" x14ac:dyDescent="0.35">
      <c r="A43" t="s">
        <v>16</v>
      </c>
      <c r="B43" t="s">
        <v>106</v>
      </c>
      <c r="C43" t="s">
        <v>72</v>
      </c>
      <c r="D43">
        <v>1.03402182602391</v>
      </c>
      <c r="E43">
        <v>15</v>
      </c>
      <c r="F43">
        <v>1.0150138663096491</v>
      </c>
      <c r="I43">
        <f t="shared" si="0"/>
        <v>-1.9007959714260947E-2</v>
      </c>
      <c r="L43">
        <v>1.03402182602391</v>
      </c>
      <c r="M43">
        <v>1.0150138663096491</v>
      </c>
      <c r="AA43" t="s">
        <v>15</v>
      </c>
      <c r="AB43" t="s">
        <v>24</v>
      </c>
      <c r="AC43">
        <v>3</v>
      </c>
      <c r="AD43" t="s">
        <v>63</v>
      </c>
      <c r="AE43" t="s">
        <v>207</v>
      </c>
      <c r="AF43">
        <v>3</v>
      </c>
      <c r="AG43" t="s">
        <v>64</v>
      </c>
      <c r="AH43">
        <v>0</v>
      </c>
      <c r="AI43">
        <v>0.03</v>
      </c>
      <c r="AJ43">
        <v>3.8233190469941988E-3</v>
      </c>
      <c r="AL43">
        <v>3.3823319046994198E-2</v>
      </c>
      <c r="AM43">
        <v>15</v>
      </c>
      <c r="AN43">
        <v>0.12858682102744179</v>
      </c>
      <c r="AO43">
        <v>0.3735783116451703</v>
      </c>
    </row>
    <row r="44" spans="1:41" x14ac:dyDescent="0.35">
      <c r="A44" t="s">
        <v>141</v>
      </c>
      <c r="B44" t="s">
        <v>106</v>
      </c>
      <c r="C44" t="s">
        <v>72</v>
      </c>
      <c r="D44">
        <v>1.06327843423514</v>
      </c>
      <c r="E44">
        <v>4</v>
      </c>
      <c r="F44">
        <v>1.0699901161354091</v>
      </c>
      <c r="I44">
        <f t="shared" si="0"/>
        <v>6.7116819002690509E-3</v>
      </c>
      <c r="L44">
        <v>1.06327843423514</v>
      </c>
      <c r="M44">
        <v>1.0699901161354091</v>
      </c>
      <c r="AA44" t="s">
        <v>16</v>
      </c>
      <c r="AB44" t="s">
        <v>24</v>
      </c>
      <c r="AC44">
        <v>3</v>
      </c>
      <c r="AD44" t="s">
        <v>63</v>
      </c>
      <c r="AE44" t="s">
        <v>208</v>
      </c>
      <c r="AF44">
        <v>3</v>
      </c>
      <c r="AG44" t="s">
        <v>64</v>
      </c>
      <c r="AH44">
        <v>0.28852599231248088</v>
      </c>
      <c r="AI44">
        <v>0.31</v>
      </c>
      <c r="AJ44">
        <v>1.9637208833689301E-2</v>
      </c>
      <c r="AL44">
        <v>0.3296372088336893</v>
      </c>
      <c r="AM44">
        <v>13</v>
      </c>
      <c r="AN44">
        <v>0.38875428574866849</v>
      </c>
      <c r="AO44">
        <v>0.57971537192220723</v>
      </c>
    </row>
    <row r="45" spans="1:41" x14ac:dyDescent="0.35">
      <c r="A45" t="s">
        <v>18</v>
      </c>
      <c r="B45" t="s">
        <v>106</v>
      </c>
      <c r="C45" t="s">
        <v>72</v>
      </c>
      <c r="D45">
        <v>1.0304904090765601</v>
      </c>
      <c r="E45">
        <v>11</v>
      </c>
      <c r="F45">
        <v>1.0441812178767147</v>
      </c>
      <c r="I45">
        <f t="shared" si="0"/>
        <v>1.3690808800154608E-2</v>
      </c>
      <c r="L45">
        <v>1.0304904090765601</v>
      </c>
      <c r="M45">
        <v>1.0441812178767147</v>
      </c>
      <c r="AA45" t="s">
        <v>17</v>
      </c>
      <c r="AB45" t="s">
        <v>24</v>
      </c>
      <c r="AC45">
        <v>3</v>
      </c>
      <c r="AD45" t="s">
        <v>63</v>
      </c>
      <c r="AE45" t="s">
        <v>209</v>
      </c>
      <c r="AF45">
        <v>3</v>
      </c>
      <c r="AG45" t="s">
        <v>64</v>
      </c>
      <c r="AH45">
        <v>0.43054655847665541</v>
      </c>
      <c r="AI45">
        <v>0.46</v>
      </c>
      <c r="AJ45">
        <v>2.8475999938358199E-2</v>
      </c>
      <c r="AL45">
        <v>0.48847599993835822</v>
      </c>
      <c r="AM45">
        <v>7</v>
      </c>
      <c r="AN45">
        <v>0.51681599118139665</v>
      </c>
      <c r="AO45">
        <v>0.68118180055598188</v>
      </c>
    </row>
    <row r="46" spans="1:41" x14ac:dyDescent="0.35">
      <c r="A46" t="s">
        <v>142</v>
      </c>
      <c r="B46" t="s">
        <v>106</v>
      </c>
      <c r="C46" t="s">
        <v>72</v>
      </c>
      <c r="D46">
        <v>1.0293589573081501</v>
      </c>
      <c r="E46">
        <v>14</v>
      </c>
      <c r="F46">
        <v>1.0253414189222503</v>
      </c>
      <c r="I46">
        <f t="shared" si="0"/>
        <v>-4.0175383858997993E-3</v>
      </c>
      <c r="L46">
        <v>1.0293589573081501</v>
      </c>
      <c r="M46">
        <v>1.0253414189222503</v>
      </c>
      <c r="AA46" t="s">
        <v>18</v>
      </c>
      <c r="AB46" t="s">
        <v>24</v>
      </c>
      <c r="AC46">
        <v>3</v>
      </c>
      <c r="AD46" t="s">
        <v>63</v>
      </c>
      <c r="AE46" t="s">
        <v>210</v>
      </c>
      <c r="AF46">
        <v>3</v>
      </c>
      <c r="AG46" t="s">
        <v>64</v>
      </c>
      <c r="AH46">
        <v>0.49370833658651198</v>
      </c>
      <c r="AI46">
        <v>0.53</v>
      </c>
      <c r="AJ46">
        <v>3.4905488834604648E-2</v>
      </c>
      <c r="AL46">
        <v>0.56490548883460467</v>
      </c>
      <c r="AM46">
        <v>3</v>
      </c>
      <c r="AN46">
        <v>0.57376974965016259</v>
      </c>
      <c r="AO46">
        <v>0.72630765960626587</v>
      </c>
    </row>
    <row r="47" spans="1:41" x14ac:dyDescent="0.35">
      <c r="A47" t="s">
        <v>6</v>
      </c>
      <c r="B47" t="s">
        <v>107</v>
      </c>
      <c r="C47" t="s">
        <v>82</v>
      </c>
      <c r="D47">
        <v>0.35991183277857802</v>
      </c>
      <c r="E47">
        <v>14</v>
      </c>
      <c r="F47">
        <v>0.29456052958562912</v>
      </c>
      <c r="I47">
        <f t="shared" si="0"/>
        <v>-6.5351303192948906E-2</v>
      </c>
      <c r="L47">
        <v>0.35991183277857802</v>
      </c>
      <c r="M47">
        <v>0.29456052958562912</v>
      </c>
      <c r="AA47" t="s">
        <v>19</v>
      </c>
      <c r="AB47" t="s">
        <v>24</v>
      </c>
      <c r="AC47">
        <v>3</v>
      </c>
      <c r="AD47" t="s">
        <v>63</v>
      </c>
      <c r="AE47" t="s">
        <v>211</v>
      </c>
      <c r="AF47">
        <v>3</v>
      </c>
      <c r="AG47" t="s">
        <v>64</v>
      </c>
      <c r="AH47">
        <v>0.32141496552944759</v>
      </c>
      <c r="AI47">
        <v>0.35</v>
      </c>
      <c r="AJ47">
        <v>8.2975857634726813E-2</v>
      </c>
      <c r="AL47">
        <v>0.43297585763472679</v>
      </c>
      <c r="AM47">
        <v>10</v>
      </c>
      <c r="AN47">
        <v>0.41841068069098458</v>
      </c>
      <c r="AO47">
        <v>0.60321286065844981</v>
      </c>
    </row>
    <row r="48" spans="1:41" x14ac:dyDescent="0.35">
      <c r="A48" t="s">
        <v>7</v>
      </c>
      <c r="B48" t="s">
        <v>107</v>
      </c>
      <c r="C48" t="s">
        <v>82</v>
      </c>
      <c r="D48">
        <v>0.95018070925322495</v>
      </c>
      <c r="E48">
        <v>6</v>
      </c>
      <c r="F48">
        <v>1.0194949497671557</v>
      </c>
      <c r="I48">
        <f t="shared" si="0"/>
        <v>6.9314240513930758E-2</v>
      </c>
      <c r="L48">
        <v>0.95018070925322495</v>
      </c>
      <c r="M48">
        <v>1.0194949497671557</v>
      </c>
      <c r="AA48" t="s">
        <v>20</v>
      </c>
      <c r="AB48" t="s">
        <v>24</v>
      </c>
      <c r="AC48">
        <v>3</v>
      </c>
      <c r="AD48" t="s">
        <v>63</v>
      </c>
      <c r="AE48" t="s">
        <v>212</v>
      </c>
      <c r="AF48">
        <v>3</v>
      </c>
      <c r="AG48" t="s">
        <v>64</v>
      </c>
      <c r="AH48">
        <v>0.48903660743637462</v>
      </c>
      <c r="AI48">
        <v>0.51</v>
      </c>
      <c r="AJ48">
        <v>2.7689915190722836E-3</v>
      </c>
      <c r="AL48">
        <v>0.51276899151907229</v>
      </c>
      <c r="AM48">
        <v>6</v>
      </c>
      <c r="AN48">
        <v>0.5695571935504018</v>
      </c>
      <c r="AO48">
        <v>0.7229699481380496</v>
      </c>
    </row>
    <row r="49" spans="1:41" x14ac:dyDescent="0.35">
      <c r="A49" t="s">
        <v>8</v>
      </c>
      <c r="B49" t="s">
        <v>107</v>
      </c>
      <c r="C49" t="s">
        <v>82</v>
      </c>
      <c r="D49">
        <v>0.87974062011627496</v>
      </c>
      <c r="E49">
        <v>7</v>
      </c>
      <c r="F49">
        <v>0.98357664233576625</v>
      </c>
      <c r="I49">
        <f t="shared" si="0"/>
        <v>0.10383602221949129</v>
      </c>
      <c r="L49">
        <v>0.87974062011627496</v>
      </c>
      <c r="M49">
        <v>0.98357664233576625</v>
      </c>
      <c r="AA49" t="s">
        <v>21</v>
      </c>
      <c r="AB49" t="s">
        <v>24</v>
      </c>
      <c r="AC49">
        <v>3</v>
      </c>
      <c r="AD49" t="s">
        <v>63</v>
      </c>
      <c r="AE49" t="s">
        <v>213</v>
      </c>
      <c r="AF49">
        <v>3</v>
      </c>
      <c r="AG49" t="s">
        <v>64</v>
      </c>
      <c r="AH49">
        <v>0.41154819326609698</v>
      </c>
      <c r="AI49">
        <v>0.44</v>
      </c>
      <c r="AJ49">
        <v>2.8182008510161616E-2</v>
      </c>
      <c r="AL49">
        <v>0.46818200851016162</v>
      </c>
      <c r="AN49">
        <v>0.49968492970903622</v>
      </c>
      <c r="AO49">
        <v>0.66760844058523572</v>
      </c>
    </row>
    <row r="50" spans="1:41" x14ac:dyDescent="0.35">
      <c r="A50" t="s">
        <v>9</v>
      </c>
      <c r="B50" t="s">
        <v>107</v>
      </c>
      <c r="C50" t="s">
        <v>82</v>
      </c>
      <c r="D50">
        <v>0.19436829921854101</v>
      </c>
      <c r="E50">
        <v>11</v>
      </c>
      <c r="F50">
        <v>0.58593834000331446</v>
      </c>
      <c r="I50">
        <f t="shared" si="0"/>
        <v>0.39157004078477342</v>
      </c>
      <c r="L50">
        <v>0.19436829921854101</v>
      </c>
      <c r="M50">
        <v>0.58593834000331446</v>
      </c>
      <c r="AA50" t="s">
        <v>6</v>
      </c>
      <c r="AB50" t="s">
        <v>25</v>
      </c>
      <c r="AC50">
        <v>4</v>
      </c>
      <c r="AD50" t="s">
        <v>65</v>
      </c>
      <c r="AE50" t="s">
        <v>214</v>
      </c>
      <c r="AF50">
        <v>4</v>
      </c>
      <c r="AG50" t="s">
        <v>66</v>
      </c>
      <c r="AH50">
        <v>0.6583529979860403</v>
      </c>
      <c r="AI50">
        <v>0.66</v>
      </c>
      <c r="AJ50">
        <v>-0.11638071950530282</v>
      </c>
      <c r="AL50">
        <v>0.54361928049469721</v>
      </c>
      <c r="AM50">
        <v>11</v>
      </c>
      <c r="AN50">
        <v>0.73140997125217833</v>
      </c>
      <c r="AO50">
        <v>0.88394939010493179</v>
      </c>
    </row>
    <row r="51" spans="1:41" x14ac:dyDescent="0.35">
      <c r="A51" t="s">
        <v>19</v>
      </c>
      <c r="B51" t="s">
        <v>107</v>
      </c>
      <c r="C51" t="s">
        <v>82</v>
      </c>
      <c r="D51">
        <v>1.93124340783308</v>
      </c>
      <c r="E51">
        <v>1</v>
      </c>
      <c r="F51">
        <v>1.5982249533040704</v>
      </c>
      <c r="I51">
        <f t="shared" si="0"/>
        <v>-0.33301845452900958</v>
      </c>
      <c r="L51">
        <v>1.93124340783308</v>
      </c>
      <c r="M51">
        <v>1.5982249533040704</v>
      </c>
      <c r="AA51" t="s">
        <v>7</v>
      </c>
      <c r="AB51" t="s">
        <v>25</v>
      </c>
      <c r="AC51">
        <v>4</v>
      </c>
      <c r="AD51" t="s">
        <v>65</v>
      </c>
      <c r="AE51" t="s">
        <v>215</v>
      </c>
      <c r="AF51">
        <v>4</v>
      </c>
      <c r="AG51" t="s">
        <v>66</v>
      </c>
      <c r="AH51">
        <v>0.72846804756408334</v>
      </c>
      <c r="AI51">
        <v>0.73</v>
      </c>
      <c r="AJ51">
        <v>4.9460810893569129E-2</v>
      </c>
      <c r="AL51">
        <v>0.77946081089356911</v>
      </c>
      <c r="AM51">
        <v>4</v>
      </c>
      <c r="AN51">
        <v>0.78735528042343894</v>
      </c>
      <c r="AO51">
        <v>0.91030896816369355</v>
      </c>
    </row>
    <row r="52" spans="1:41" x14ac:dyDescent="0.35">
      <c r="A52" t="s">
        <v>10</v>
      </c>
      <c r="B52" t="s">
        <v>107</v>
      </c>
      <c r="C52" t="s">
        <v>82</v>
      </c>
      <c r="D52">
        <v>2.9115634151879899</v>
      </c>
      <c r="E52">
        <v>5</v>
      </c>
      <c r="F52">
        <v>1.0394413230855306</v>
      </c>
      <c r="I52">
        <f t="shared" si="0"/>
        <v>-1.8721220921024593</v>
      </c>
      <c r="L52">
        <v>2.9115634151879899</v>
      </c>
      <c r="M52">
        <v>1.0394413230855306</v>
      </c>
      <c r="AA52" t="s">
        <v>8</v>
      </c>
      <c r="AB52" t="s">
        <v>25</v>
      </c>
      <c r="AC52">
        <v>4</v>
      </c>
      <c r="AD52" t="s">
        <v>65</v>
      </c>
      <c r="AE52" t="s">
        <v>216</v>
      </c>
      <c r="AF52">
        <v>4</v>
      </c>
      <c r="AG52" t="s">
        <v>66</v>
      </c>
      <c r="AH52">
        <v>0.96704133314132057</v>
      </c>
      <c r="AI52">
        <v>0.56999999999999995</v>
      </c>
      <c r="AJ52">
        <v>0.41161069409260231</v>
      </c>
      <c r="AL52">
        <v>0.98161069409260227</v>
      </c>
      <c r="AM52">
        <v>1</v>
      </c>
      <c r="AN52">
        <v>0.97771464409707876</v>
      </c>
      <c r="AO52">
        <v>1</v>
      </c>
    </row>
    <row r="53" spans="1:41" x14ac:dyDescent="0.35">
      <c r="A53" t="s">
        <v>11</v>
      </c>
      <c r="B53" t="s">
        <v>107</v>
      </c>
      <c r="C53" t="s">
        <v>82</v>
      </c>
      <c r="E53">
        <v>12</v>
      </c>
      <c r="F53">
        <v>0.56749847370853845</v>
      </c>
      <c r="I53">
        <f t="shared" si="0"/>
        <v>0.56749847370853845</v>
      </c>
      <c r="M53">
        <v>0.56749847370853845</v>
      </c>
      <c r="AA53" t="s">
        <v>9</v>
      </c>
      <c r="AB53" t="s">
        <v>25</v>
      </c>
      <c r="AC53">
        <v>4</v>
      </c>
      <c r="AD53" t="s">
        <v>65</v>
      </c>
      <c r="AE53" t="s">
        <v>217</v>
      </c>
      <c r="AF53">
        <v>4</v>
      </c>
      <c r="AG53" t="s">
        <v>66</v>
      </c>
      <c r="AH53">
        <v>0.45802428490591729</v>
      </c>
      <c r="AI53">
        <v>0.46</v>
      </c>
      <c r="AJ53">
        <v>0.12277443805126659</v>
      </c>
      <c r="AL53">
        <v>0.58277443805126661</v>
      </c>
      <c r="AM53">
        <v>10</v>
      </c>
      <c r="AN53">
        <v>0.57156623076286239</v>
      </c>
      <c r="AO53">
        <v>0.80863630993704083</v>
      </c>
    </row>
    <row r="54" spans="1:41" x14ac:dyDescent="0.35">
      <c r="A54" t="s">
        <v>12</v>
      </c>
      <c r="B54" t="s">
        <v>107</v>
      </c>
      <c r="C54" t="s">
        <v>82</v>
      </c>
      <c r="D54">
        <v>1.09340668732266</v>
      </c>
      <c r="E54">
        <v>4</v>
      </c>
      <c r="F54">
        <v>1.0900000000000001</v>
      </c>
      <c r="I54">
        <f t="shared" si="0"/>
        <v>-3.4066873226599181E-3</v>
      </c>
      <c r="L54">
        <v>1.09340668732266</v>
      </c>
      <c r="M54">
        <v>1.0900000000000001</v>
      </c>
      <c r="AA54" t="s">
        <v>10</v>
      </c>
      <c r="AB54" t="s">
        <v>25</v>
      </c>
      <c r="AC54">
        <v>4</v>
      </c>
      <c r="AD54" t="s">
        <v>65</v>
      </c>
      <c r="AE54" t="s">
        <v>218</v>
      </c>
      <c r="AF54">
        <v>4</v>
      </c>
      <c r="AG54" t="s">
        <v>66</v>
      </c>
      <c r="AH54">
        <v>0.73939506827754453</v>
      </c>
      <c r="AI54">
        <v>0.74</v>
      </c>
      <c r="AJ54">
        <v>4.0371395953024192E-2</v>
      </c>
      <c r="AL54">
        <v>0.78037139595302418</v>
      </c>
      <c r="AM54">
        <v>3</v>
      </c>
      <c r="AN54">
        <v>0.79607402990467424</v>
      </c>
      <c r="AO54">
        <v>0.91441695435466941</v>
      </c>
    </row>
    <row r="55" spans="1:41" x14ac:dyDescent="0.35">
      <c r="A55" t="s">
        <v>13</v>
      </c>
      <c r="B55" t="s">
        <v>107</v>
      </c>
      <c r="C55" t="s">
        <v>82</v>
      </c>
      <c r="E55">
        <v>3</v>
      </c>
      <c r="F55">
        <v>1.115177052869557</v>
      </c>
      <c r="I55">
        <f t="shared" si="0"/>
        <v>1.115177052869557</v>
      </c>
      <c r="M55">
        <v>1.115177052869557</v>
      </c>
      <c r="AA55" t="s">
        <v>11</v>
      </c>
      <c r="AB55" t="s">
        <v>25</v>
      </c>
      <c r="AC55">
        <v>4</v>
      </c>
      <c r="AD55" t="s">
        <v>65</v>
      </c>
      <c r="AE55" t="s">
        <v>219</v>
      </c>
      <c r="AF55">
        <v>4</v>
      </c>
      <c r="AG55" t="s">
        <v>66</v>
      </c>
      <c r="AH55">
        <v>0.49535827234357671</v>
      </c>
      <c r="AI55">
        <v>0.5</v>
      </c>
      <c r="AJ55">
        <v>1.6301728711044072E-2</v>
      </c>
      <c r="AL55">
        <v>0.51630172871104407</v>
      </c>
      <c r="AM55">
        <v>12</v>
      </c>
      <c r="AN55">
        <v>0.60135529149041678</v>
      </c>
      <c r="AO55">
        <v>0.82267192942287515</v>
      </c>
    </row>
    <row r="56" spans="1:41" x14ac:dyDescent="0.35">
      <c r="A56" t="s">
        <v>14</v>
      </c>
      <c r="B56" t="s">
        <v>107</v>
      </c>
      <c r="C56" t="s">
        <v>82</v>
      </c>
      <c r="D56">
        <v>0.85833220910711305</v>
      </c>
      <c r="E56">
        <v>10</v>
      </c>
      <c r="F56">
        <v>0.85833220910711294</v>
      </c>
      <c r="I56">
        <f t="shared" si="0"/>
        <v>0</v>
      </c>
      <c r="L56">
        <v>0.85833220910711305</v>
      </c>
      <c r="M56">
        <v>0.85833220910711294</v>
      </c>
      <c r="AA56" t="s">
        <v>12</v>
      </c>
      <c r="AB56" t="s">
        <v>25</v>
      </c>
      <c r="AC56">
        <v>4</v>
      </c>
      <c r="AD56" t="s">
        <v>65</v>
      </c>
      <c r="AE56" t="s">
        <v>220</v>
      </c>
      <c r="AF56">
        <v>4</v>
      </c>
      <c r="AG56" t="s">
        <v>66</v>
      </c>
      <c r="AH56">
        <v>0.41249503193316223</v>
      </c>
      <c r="AI56">
        <v>0.41</v>
      </c>
      <c r="AJ56">
        <v>-5.0318901515233883E-2</v>
      </c>
      <c r="AL56">
        <v>0.35968109848476609</v>
      </c>
      <c r="AM56">
        <v>14</v>
      </c>
      <c r="AN56">
        <v>0.53523810792438153</v>
      </c>
      <c r="AO56">
        <v>0.79151970080797485</v>
      </c>
    </row>
    <row r="57" spans="1:41" x14ac:dyDescent="0.35">
      <c r="A57" t="s">
        <v>15</v>
      </c>
      <c r="B57" t="s">
        <v>107</v>
      </c>
      <c r="C57" t="s">
        <v>82</v>
      </c>
      <c r="D57">
        <v>0.82993298406886096</v>
      </c>
      <c r="E57">
        <v>9</v>
      </c>
      <c r="F57">
        <v>0.88236997717281285</v>
      </c>
      <c r="I57">
        <f t="shared" si="0"/>
        <v>5.243699310395189E-2</v>
      </c>
      <c r="L57">
        <v>0.82993298406886096</v>
      </c>
      <c r="M57">
        <v>0.88236997717281285</v>
      </c>
      <c r="AA57" t="s">
        <v>13</v>
      </c>
      <c r="AB57" t="s">
        <v>25</v>
      </c>
      <c r="AC57">
        <v>4</v>
      </c>
      <c r="AD57" t="s">
        <v>65</v>
      </c>
      <c r="AE57" t="s">
        <v>221</v>
      </c>
      <c r="AF57">
        <v>4</v>
      </c>
      <c r="AG57" t="s">
        <v>66</v>
      </c>
      <c r="AH57">
        <v>0.41795854228989282</v>
      </c>
      <c r="AI57">
        <v>0.42</v>
      </c>
      <c r="AJ57">
        <v>6.1538078249886996E-3</v>
      </c>
      <c r="AL57">
        <v>0.42615380782498868</v>
      </c>
      <c r="AM57">
        <v>13</v>
      </c>
      <c r="AN57">
        <v>0.5395974826649993</v>
      </c>
      <c r="AO57">
        <v>0.79357369390346277</v>
      </c>
    </row>
    <row r="58" spans="1:41" x14ac:dyDescent="0.35">
      <c r="A58" t="s">
        <v>16</v>
      </c>
      <c r="B58" t="s">
        <v>107</v>
      </c>
      <c r="C58" t="s">
        <v>82</v>
      </c>
      <c r="D58">
        <v>0.930069931002664</v>
      </c>
      <c r="E58">
        <v>8</v>
      </c>
      <c r="F58">
        <v>0.93</v>
      </c>
      <c r="I58">
        <f t="shared" si="0"/>
        <v>-6.9931002663947694E-5</v>
      </c>
      <c r="L58">
        <v>0.930069931002664</v>
      </c>
      <c r="M58">
        <v>0.93</v>
      </c>
      <c r="AA58" t="s">
        <v>14</v>
      </c>
      <c r="AB58" t="s">
        <v>25</v>
      </c>
      <c r="AC58">
        <v>4</v>
      </c>
      <c r="AD58" t="s">
        <v>65</v>
      </c>
      <c r="AE58" t="s">
        <v>222</v>
      </c>
      <c r="AF58">
        <v>4</v>
      </c>
      <c r="AG58" t="s">
        <v>66</v>
      </c>
      <c r="AH58">
        <v>0.5081064631759481</v>
      </c>
      <c r="AI58">
        <v>0.51</v>
      </c>
      <c r="AJ58">
        <v>0.10919784042947078</v>
      </c>
      <c r="AL58">
        <v>0.61919784042947079</v>
      </c>
      <c r="AM58">
        <v>6</v>
      </c>
      <c r="AN58">
        <v>0.6115271658851914</v>
      </c>
      <c r="AO58">
        <v>0.82746457997901357</v>
      </c>
    </row>
    <row r="59" spans="1:41" x14ac:dyDescent="0.35">
      <c r="A59" t="s">
        <v>141</v>
      </c>
      <c r="B59" t="s">
        <v>107</v>
      </c>
      <c r="C59" t="s">
        <v>82</v>
      </c>
      <c r="D59">
        <v>1.4486850332953201</v>
      </c>
      <c r="E59">
        <v>2</v>
      </c>
      <c r="F59">
        <v>1.5593733865365336</v>
      </c>
      <c r="I59">
        <f t="shared" si="0"/>
        <v>0.11068835324121351</v>
      </c>
      <c r="L59">
        <v>1.4486850332953201</v>
      </c>
      <c r="M59">
        <v>1.5593733865365336</v>
      </c>
      <c r="AA59" t="s">
        <v>15</v>
      </c>
      <c r="AB59" t="s">
        <v>25</v>
      </c>
      <c r="AC59">
        <v>4</v>
      </c>
      <c r="AD59" t="s">
        <v>65</v>
      </c>
      <c r="AE59" t="s">
        <v>223</v>
      </c>
      <c r="AF59">
        <v>4</v>
      </c>
      <c r="AG59" t="s">
        <v>66</v>
      </c>
      <c r="AH59">
        <v>0.55636747132706865</v>
      </c>
      <c r="AI59">
        <v>0.56000000000000005</v>
      </c>
      <c r="AJ59">
        <v>5.8287255370015667E-2</v>
      </c>
      <c r="AL59">
        <v>0.61828725537001572</v>
      </c>
      <c r="AM59">
        <v>7</v>
      </c>
      <c r="AN59">
        <v>0.65003497609398109</v>
      </c>
      <c r="AO59">
        <v>0.84560818565582374</v>
      </c>
    </row>
    <row r="60" spans="1:41" x14ac:dyDescent="0.35">
      <c r="A60" t="s">
        <v>18</v>
      </c>
      <c r="B60" t="s">
        <v>107</v>
      </c>
      <c r="C60" t="s">
        <v>82</v>
      </c>
      <c r="E60" t="s">
        <v>148</v>
      </c>
      <c r="I60">
        <f t="shared" si="0"/>
        <v>0</v>
      </c>
      <c r="AA60" t="s">
        <v>16</v>
      </c>
      <c r="AB60" t="s">
        <v>25</v>
      </c>
      <c r="AC60">
        <v>4</v>
      </c>
      <c r="AD60" t="s">
        <v>65</v>
      </c>
      <c r="AE60" t="s">
        <v>224</v>
      </c>
      <c r="AF60">
        <v>4</v>
      </c>
      <c r="AG60" t="s">
        <v>66</v>
      </c>
      <c r="AH60">
        <v>0.18484876706938611</v>
      </c>
      <c r="AI60">
        <v>0.18</v>
      </c>
      <c r="AJ60">
        <v>-0.11352729065977739</v>
      </c>
      <c r="AL60">
        <v>6.6472709340222605E-2</v>
      </c>
      <c r="AM60">
        <v>15</v>
      </c>
      <c r="AN60">
        <v>0.35359749373197708</v>
      </c>
      <c r="AO60">
        <v>0.70593665516264437</v>
      </c>
    </row>
    <row r="61" spans="1:41" x14ac:dyDescent="0.35">
      <c r="A61" t="s">
        <v>142</v>
      </c>
      <c r="B61" t="s">
        <v>107</v>
      </c>
      <c r="C61" t="s">
        <v>82</v>
      </c>
      <c r="D61">
        <v>0.55817438899581395</v>
      </c>
      <c r="E61">
        <v>13</v>
      </c>
      <c r="F61">
        <v>0.30095527844928255</v>
      </c>
      <c r="I61">
        <f t="shared" si="0"/>
        <v>-0.2572191105465314</v>
      </c>
      <c r="L61">
        <v>0.55817438899581395</v>
      </c>
      <c r="M61">
        <v>0.30095527844928255</v>
      </c>
      <c r="AA61" t="s">
        <v>17</v>
      </c>
      <c r="AB61" t="s">
        <v>25</v>
      </c>
      <c r="AC61">
        <v>4</v>
      </c>
      <c r="AD61" t="s">
        <v>65</v>
      </c>
      <c r="AE61" t="s">
        <v>225</v>
      </c>
      <c r="AF61">
        <v>4</v>
      </c>
      <c r="AG61" t="s">
        <v>66</v>
      </c>
      <c r="AH61">
        <v>0.73302097286135881</v>
      </c>
      <c r="AI61">
        <v>0.73</v>
      </c>
      <c r="AJ61">
        <v>5.2192566071934454E-2</v>
      </c>
      <c r="AL61">
        <v>0.78219256607193444</v>
      </c>
      <c r="AM61">
        <v>2</v>
      </c>
      <c r="AN61">
        <v>0.79098809270728709</v>
      </c>
      <c r="AO61">
        <v>0.91202062907660009</v>
      </c>
    </row>
    <row r="62" spans="1:41" x14ac:dyDescent="0.35">
      <c r="A62" t="s">
        <v>6</v>
      </c>
      <c r="B62" t="s">
        <v>108</v>
      </c>
      <c r="C62" t="s">
        <v>72</v>
      </c>
      <c r="D62">
        <v>0.43636363636363601</v>
      </c>
      <c r="E62">
        <v>14</v>
      </c>
      <c r="F62">
        <v>0.46802580373756575</v>
      </c>
      <c r="I62">
        <f t="shared" si="0"/>
        <v>3.1662167373929739E-2</v>
      </c>
      <c r="L62">
        <v>0.43636363636363601</v>
      </c>
      <c r="M62">
        <v>0.46802580373756575</v>
      </c>
      <c r="AA62" t="s">
        <v>18</v>
      </c>
      <c r="AB62" t="s">
        <v>25</v>
      </c>
      <c r="AC62">
        <v>4</v>
      </c>
      <c r="AD62" t="s">
        <v>65</v>
      </c>
      <c r="AE62" t="s">
        <v>226</v>
      </c>
      <c r="AF62">
        <v>4</v>
      </c>
      <c r="AG62" t="s">
        <v>66</v>
      </c>
      <c r="AH62">
        <v>0</v>
      </c>
      <c r="AI62">
        <v>0</v>
      </c>
      <c r="AJ62">
        <v>0.61646608525110547</v>
      </c>
      <c r="AL62">
        <v>0.61646608525110547</v>
      </c>
      <c r="AM62">
        <v>8</v>
      </c>
      <c r="AN62">
        <v>0.20610531500774479</v>
      </c>
      <c r="AO62">
        <v>0.63644322209863591</v>
      </c>
    </row>
    <row r="63" spans="1:41" x14ac:dyDescent="0.35">
      <c r="A63" t="s">
        <v>7</v>
      </c>
      <c r="B63" t="s">
        <v>108</v>
      </c>
      <c r="C63" t="s">
        <v>72</v>
      </c>
      <c r="D63">
        <v>0.47826086956521702</v>
      </c>
      <c r="E63">
        <v>9</v>
      </c>
      <c r="F63">
        <v>0.52867014223300457</v>
      </c>
      <c r="I63">
        <f t="shared" si="0"/>
        <v>5.0409272667787552E-2</v>
      </c>
      <c r="L63">
        <v>0.47826086956521702</v>
      </c>
      <c r="M63">
        <v>0.52867014223300457</v>
      </c>
      <c r="AA63" t="s">
        <v>19</v>
      </c>
      <c r="AB63" t="s">
        <v>25</v>
      </c>
      <c r="AC63">
        <v>4</v>
      </c>
      <c r="AD63" t="s">
        <v>65</v>
      </c>
      <c r="AE63" t="s">
        <v>227</v>
      </c>
      <c r="AF63">
        <v>4</v>
      </c>
      <c r="AG63" t="s">
        <v>66</v>
      </c>
      <c r="AH63">
        <v>0.47623598609501938</v>
      </c>
      <c r="AI63">
        <v>0.48</v>
      </c>
      <c r="AJ63">
        <v>0.12280730935927897</v>
      </c>
      <c r="AL63">
        <v>0.60280730935927895</v>
      </c>
      <c r="AM63">
        <v>9</v>
      </c>
      <c r="AN63">
        <v>0.58609747989825478</v>
      </c>
      <c r="AO63">
        <v>0.8154829535886674</v>
      </c>
    </row>
    <row r="64" spans="1:41" x14ac:dyDescent="0.35">
      <c r="A64" t="s">
        <v>8</v>
      </c>
      <c r="B64" t="s">
        <v>108</v>
      </c>
      <c r="C64" t="s">
        <v>72</v>
      </c>
      <c r="D64">
        <v>0.90909090909090895</v>
      </c>
      <c r="E64">
        <v>1</v>
      </c>
      <c r="F64">
        <v>0.91754673019480737</v>
      </c>
      <c r="I64">
        <f t="shared" si="0"/>
        <v>8.4558211038984199E-3</v>
      </c>
      <c r="L64">
        <v>0.90909090909090895</v>
      </c>
      <c r="M64">
        <v>0.91754673019480737</v>
      </c>
      <c r="AA64" t="s">
        <v>20</v>
      </c>
      <c r="AB64" t="s">
        <v>25</v>
      </c>
      <c r="AC64">
        <v>4</v>
      </c>
      <c r="AD64" t="s">
        <v>65</v>
      </c>
      <c r="AE64" t="s">
        <v>228</v>
      </c>
      <c r="AF64">
        <v>4</v>
      </c>
      <c r="AG64" t="s">
        <v>66</v>
      </c>
      <c r="AH64">
        <v>0.65926358304549537</v>
      </c>
      <c r="AI64">
        <v>0.66</v>
      </c>
      <c r="AJ64">
        <v>-3.4681721328699844E-3</v>
      </c>
      <c r="AL64">
        <v>0.65653182786713005</v>
      </c>
      <c r="AM64">
        <v>5</v>
      </c>
      <c r="AN64">
        <v>0.73213653370894793</v>
      </c>
      <c r="AO64">
        <v>0.88429172228751307</v>
      </c>
    </row>
    <row r="65" spans="1:41" x14ac:dyDescent="0.35">
      <c r="A65" t="s">
        <v>9</v>
      </c>
      <c r="B65" t="s">
        <v>108</v>
      </c>
      <c r="C65" t="s">
        <v>72</v>
      </c>
      <c r="D65">
        <v>0.65625</v>
      </c>
      <c r="E65">
        <v>7</v>
      </c>
      <c r="F65">
        <v>0.56381856839535749</v>
      </c>
      <c r="I65">
        <f t="shared" si="0"/>
        <v>-9.2431431604642511E-2</v>
      </c>
      <c r="L65">
        <v>0.65625</v>
      </c>
      <c r="M65">
        <v>0.56381856839535749</v>
      </c>
      <c r="AA65" t="s">
        <v>21</v>
      </c>
      <c r="AB65" t="s">
        <v>25</v>
      </c>
      <c r="AC65">
        <v>4</v>
      </c>
      <c r="AD65" t="s">
        <v>65</v>
      </c>
      <c r="AE65" t="s">
        <v>229</v>
      </c>
      <c r="AF65">
        <v>4</v>
      </c>
      <c r="AG65" t="s">
        <v>66</v>
      </c>
      <c r="AH65">
        <v>0.53299578813438764</v>
      </c>
      <c r="AI65">
        <v>0.53</v>
      </c>
      <c r="AJ65">
        <v>6.5461923213007811E-2</v>
      </c>
      <c r="AL65">
        <v>0.59546192321300784</v>
      </c>
      <c r="AN65">
        <v>0.63138653970356096</v>
      </c>
      <c r="AO65">
        <v>0.83682165963623634</v>
      </c>
    </row>
    <row r="66" spans="1:41" x14ac:dyDescent="0.35">
      <c r="A66" t="s">
        <v>19</v>
      </c>
      <c r="B66" t="s">
        <v>108</v>
      </c>
      <c r="C66" t="s">
        <v>72</v>
      </c>
      <c r="D66">
        <v>0.71739130434782605</v>
      </c>
      <c r="E66">
        <v>4</v>
      </c>
      <c r="F66">
        <v>0.65687564035189661</v>
      </c>
      <c r="I66">
        <f t="shared" si="0"/>
        <v>-6.0515663995929447E-2</v>
      </c>
      <c r="L66">
        <v>0.71739130434782605</v>
      </c>
      <c r="M66">
        <v>0.65687564035189661</v>
      </c>
      <c r="AA66" t="s">
        <v>6</v>
      </c>
      <c r="AB66" t="s">
        <v>26</v>
      </c>
      <c r="AC66">
        <v>5</v>
      </c>
      <c r="AD66" t="s">
        <v>67</v>
      </c>
      <c r="AE66" t="s">
        <v>230</v>
      </c>
      <c r="AF66">
        <v>5</v>
      </c>
      <c r="AG66" t="s">
        <v>68</v>
      </c>
      <c r="AH66">
        <v>0.2380411188211243</v>
      </c>
      <c r="AI66">
        <v>0.28000000000000003</v>
      </c>
      <c r="AJ66">
        <v>5.7726208291342396E-2</v>
      </c>
      <c r="AL66">
        <v>0.33772620829134242</v>
      </c>
      <c r="AM66">
        <v>10</v>
      </c>
      <c r="AN66">
        <v>0.44702798463514848</v>
      </c>
      <c r="AO66">
        <v>0.74232317488905997</v>
      </c>
    </row>
    <row r="67" spans="1:41" x14ac:dyDescent="0.35">
      <c r="A67" t="s">
        <v>10</v>
      </c>
      <c r="B67" t="s">
        <v>108</v>
      </c>
      <c r="C67" t="s">
        <v>72</v>
      </c>
      <c r="D67">
        <v>0.81481481481481499</v>
      </c>
      <c r="E67">
        <v>3</v>
      </c>
      <c r="F67">
        <v>0.72934933238595656</v>
      </c>
      <c r="I67">
        <f t="shared" ref="I67:I130" si="1">F67-D67</f>
        <v>-8.546548242885843E-2</v>
      </c>
      <c r="L67">
        <v>0.81481481481481499</v>
      </c>
      <c r="M67">
        <v>0.72934933238595656</v>
      </c>
      <c r="AA67" t="s">
        <v>7</v>
      </c>
      <c r="AB67" t="s">
        <v>26</v>
      </c>
      <c r="AC67">
        <v>5</v>
      </c>
      <c r="AD67" t="s">
        <v>67</v>
      </c>
      <c r="AE67" t="s">
        <v>231</v>
      </c>
      <c r="AF67">
        <v>5</v>
      </c>
      <c r="AG67" t="s">
        <v>68</v>
      </c>
      <c r="AH67">
        <v>0.24835336945597439</v>
      </c>
      <c r="AI67">
        <v>0.3</v>
      </c>
      <c r="AJ67">
        <v>4.5460396267479997E-2</v>
      </c>
      <c r="AL67">
        <v>0.34546039626747999</v>
      </c>
      <c r="AM67">
        <v>9</v>
      </c>
      <c r="AN67">
        <v>0.45470317702628849</v>
      </c>
      <c r="AO67">
        <v>0.74627224500570266</v>
      </c>
    </row>
    <row r="68" spans="1:41" x14ac:dyDescent="0.35">
      <c r="A68" t="s">
        <v>11</v>
      </c>
      <c r="B68" t="s">
        <v>108</v>
      </c>
      <c r="C68" t="s">
        <v>72</v>
      </c>
      <c r="D68">
        <v>0.35714285714285698</v>
      </c>
      <c r="E68">
        <v>15</v>
      </c>
      <c r="F68">
        <v>0.40704454279908525</v>
      </c>
      <c r="I68">
        <f t="shared" si="1"/>
        <v>4.9901685656228267E-2</v>
      </c>
      <c r="L68">
        <v>0.35714285714285698</v>
      </c>
      <c r="M68">
        <v>0.40704454279908525</v>
      </c>
      <c r="AA68" t="s">
        <v>8</v>
      </c>
      <c r="AB68" t="s">
        <v>26</v>
      </c>
      <c r="AC68">
        <v>5</v>
      </c>
      <c r="AD68" t="s">
        <v>67</v>
      </c>
      <c r="AE68" t="s">
        <v>232</v>
      </c>
      <c r="AF68">
        <v>5</v>
      </c>
      <c r="AG68" t="s">
        <v>68</v>
      </c>
      <c r="AH68">
        <v>0.91091547274509654</v>
      </c>
      <c r="AI68">
        <v>0.93</v>
      </c>
      <c r="AJ68">
        <v>9.2741619909344486E-3</v>
      </c>
      <c r="AL68">
        <v>0.9392741619909345</v>
      </c>
      <c r="AM68">
        <v>1</v>
      </c>
      <c r="AN68">
        <v>0.94783428815703774</v>
      </c>
      <c r="AO68">
        <v>1</v>
      </c>
    </row>
    <row r="69" spans="1:41" x14ac:dyDescent="0.35">
      <c r="A69" t="s">
        <v>12</v>
      </c>
      <c r="B69" t="s">
        <v>108</v>
      </c>
      <c r="C69" t="s">
        <v>72</v>
      </c>
      <c r="D69">
        <v>0.89553990610328604</v>
      </c>
      <c r="E69">
        <v>13</v>
      </c>
      <c r="F69">
        <v>0.48791869674290411</v>
      </c>
      <c r="I69">
        <f t="shared" si="1"/>
        <v>-0.40762120936038193</v>
      </c>
      <c r="L69">
        <v>0.89553990610328604</v>
      </c>
      <c r="M69">
        <v>0.48791869674290411</v>
      </c>
      <c r="AA69" t="s">
        <v>9</v>
      </c>
      <c r="AB69" t="s">
        <v>26</v>
      </c>
      <c r="AC69">
        <v>5</v>
      </c>
      <c r="AD69" t="s">
        <v>67</v>
      </c>
      <c r="AE69" t="s">
        <v>233</v>
      </c>
      <c r="AF69">
        <v>5</v>
      </c>
      <c r="AG69" t="s">
        <v>68</v>
      </c>
      <c r="AH69">
        <v>0.32225783233906719</v>
      </c>
      <c r="AI69">
        <v>0.37</v>
      </c>
      <c r="AJ69">
        <v>4.2490025394005981E-2</v>
      </c>
      <c r="AL69">
        <v>0.41249002539400598</v>
      </c>
      <c r="AM69">
        <v>7</v>
      </c>
      <c r="AN69">
        <v>0.50970872249612564</v>
      </c>
      <c r="AO69">
        <v>0.7745739141749759</v>
      </c>
    </row>
    <row r="70" spans="1:41" x14ac:dyDescent="0.35">
      <c r="A70" t="s">
        <v>13</v>
      </c>
      <c r="B70" t="s">
        <v>108</v>
      </c>
      <c r="C70" t="s">
        <v>72</v>
      </c>
      <c r="D70">
        <v>0.56451612903225801</v>
      </c>
      <c r="E70">
        <v>12</v>
      </c>
      <c r="F70">
        <v>0.50021255873512527</v>
      </c>
      <c r="I70">
        <f t="shared" si="1"/>
        <v>-6.4303570297132739E-2</v>
      </c>
      <c r="L70">
        <v>0.56451612903225801</v>
      </c>
      <c r="M70">
        <v>0.50021255873512527</v>
      </c>
      <c r="AA70" t="s">
        <v>10</v>
      </c>
      <c r="AB70" t="s">
        <v>26</v>
      </c>
      <c r="AC70">
        <v>5</v>
      </c>
      <c r="AD70" t="s">
        <v>67</v>
      </c>
      <c r="AE70" t="s">
        <v>234</v>
      </c>
      <c r="AF70">
        <v>5</v>
      </c>
      <c r="AG70" t="s">
        <v>68</v>
      </c>
      <c r="AH70">
        <v>0.62560987184757577</v>
      </c>
      <c r="AI70">
        <v>0.66</v>
      </c>
      <c r="AJ70">
        <v>1.7171125021826494E-2</v>
      </c>
      <c r="AL70">
        <v>0.67717112502182653</v>
      </c>
      <c r="AM70">
        <v>3</v>
      </c>
      <c r="AN70">
        <v>0.73548729866882923</v>
      </c>
      <c r="AO70">
        <v>0.89074239343955031</v>
      </c>
    </row>
    <row r="71" spans="1:41" x14ac:dyDescent="0.35">
      <c r="A71" t="s">
        <v>14</v>
      </c>
      <c r="B71" t="s">
        <v>108</v>
      </c>
      <c r="C71" t="s">
        <v>72</v>
      </c>
      <c r="D71">
        <v>0.56666666666666698</v>
      </c>
      <c r="E71">
        <v>10</v>
      </c>
      <c r="F71">
        <v>0.52545492713681929</v>
      </c>
      <c r="I71">
        <f t="shared" si="1"/>
        <v>-4.1211739529847691E-2</v>
      </c>
      <c r="L71">
        <v>0.56666666666666698</v>
      </c>
      <c r="M71">
        <v>0.52545492713681929</v>
      </c>
      <c r="AA71" t="s">
        <v>11</v>
      </c>
      <c r="AB71" t="s">
        <v>26</v>
      </c>
      <c r="AC71">
        <v>5</v>
      </c>
      <c r="AD71" t="s">
        <v>67</v>
      </c>
      <c r="AE71" t="s">
        <v>235</v>
      </c>
      <c r="AF71">
        <v>5</v>
      </c>
      <c r="AG71" t="s">
        <v>68</v>
      </c>
      <c r="AH71">
        <v>0.16843342703588571</v>
      </c>
      <c r="AI71">
        <v>0.21</v>
      </c>
      <c r="AJ71">
        <v>-2.8956330834261912E-3</v>
      </c>
      <c r="AL71">
        <v>0.2071043669165738</v>
      </c>
      <c r="AM71">
        <v>12</v>
      </c>
      <c r="AN71">
        <v>0.39522043599495299</v>
      </c>
      <c r="AO71">
        <v>0.71566695160172134</v>
      </c>
    </row>
    <row r="72" spans="1:41" x14ac:dyDescent="0.35">
      <c r="A72" t="s">
        <v>15</v>
      </c>
      <c r="B72" t="s">
        <v>108</v>
      </c>
      <c r="C72" t="s">
        <v>72</v>
      </c>
      <c r="D72">
        <v>0.5</v>
      </c>
      <c r="E72">
        <v>8</v>
      </c>
      <c r="F72">
        <v>0.54468705673676399</v>
      </c>
      <c r="I72">
        <f t="shared" si="1"/>
        <v>4.4687056736763986E-2</v>
      </c>
      <c r="L72">
        <v>0.5</v>
      </c>
      <c r="M72">
        <v>0.54468705673676399</v>
      </c>
      <c r="AA72" t="s">
        <v>12</v>
      </c>
      <c r="AB72" t="s">
        <v>26</v>
      </c>
      <c r="AC72">
        <v>5</v>
      </c>
      <c r="AD72" t="s">
        <v>67</v>
      </c>
      <c r="AE72" t="s">
        <v>236</v>
      </c>
      <c r="AF72">
        <v>5</v>
      </c>
      <c r="AG72" t="s">
        <v>68</v>
      </c>
      <c r="AH72">
        <v>0.33171072875434637</v>
      </c>
      <c r="AI72">
        <v>0.38</v>
      </c>
      <c r="AJ72">
        <v>3.6786796491860174E-2</v>
      </c>
      <c r="AL72">
        <v>0.41678679649186018</v>
      </c>
      <c r="AM72">
        <v>6</v>
      </c>
      <c r="AN72">
        <v>0.51674431552133737</v>
      </c>
      <c r="AO72">
        <v>0.77819389511523163</v>
      </c>
    </row>
    <row r="73" spans="1:41" x14ac:dyDescent="0.35">
      <c r="A73" t="s">
        <v>16</v>
      </c>
      <c r="B73" t="s">
        <v>108</v>
      </c>
      <c r="C73" t="s">
        <v>72</v>
      </c>
      <c r="D73">
        <v>0.74025974025973995</v>
      </c>
      <c r="E73">
        <v>2</v>
      </c>
      <c r="F73">
        <v>0.75358602315667</v>
      </c>
      <c r="I73">
        <f t="shared" si="1"/>
        <v>1.3326282896930053E-2</v>
      </c>
      <c r="L73">
        <v>0.74025974025973995</v>
      </c>
      <c r="M73">
        <v>0.75358602315667</v>
      </c>
      <c r="AA73" t="s">
        <v>13</v>
      </c>
      <c r="AB73" t="s">
        <v>26</v>
      </c>
      <c r="AC73">
        <v>5</v>
      </c>
      <c r="AD73" t="s">
        <v>67</v>
      </c>
      <c r="AE73" t="s">
        <v>237</v>
      </c>
      <c r="AF73">
        <v>5</v>
      </c>
      <c r="AG73" t="s">
        <v>68</v>
      </c>
      <c r="AH73">
        <v>0.29991462263022511</v>
      </c>
      <c r="AI73">
        <v>0.33</v>
      </c>
      <c r="AJ73">
        <v>7.2177774759155766E-2</v>
      </c>
      <c r="AL73">
        <v>0.40217777475915578</v>
      </c>
      <c r="AM73">
        <v>8</v>
      </c>
      <c r="AN73">
        <v>0.4930791389819888</v>
      </c>
      <c r="AO73">
        <v>0.76601759558891647</v>
      </c>
    </row>
    <row r="74" spans="1:41" x14ac:dyDescent="0.35">
      <c r="A74" t="s">
        <v>141</v>
      </c>
      <c r="B74" t="s">
        <v>108</v>
      </c>
      <c r="C74" t="s">
        <v>72</v>
      </c>
      <c r="D74">
        <v>0.41304347826087001</v>
      </c>
      <c r="E74">
        <v>5</v>
      </c>
      <c r="F74">
        <v>0.62513998331620113</v>
      </c>
      <c r="I74">
        <f t="shared" si="1"/>
        <v>0.21209650505533112</v>
      </c>
      <c r="L74">
        <v>0.41304347826087001</v>
      </c>
      <c r="M74">
        <v>0.62513998331620113</v>
      </c>
      <c r="AA74" t="s">
        <v>14</v>
      </c>
      <c r="AB74" t="s">
        <v>26</v>
      </c>
      <c r="AC74">
        <v>5</v>
      </c>
      <c r="AD74" t="s">
        <v>67</v>
      </c>
      <c r="AE74" t="s">
        <v>238</v>
      </c>
      <c r="AF74">
        <v>5</v>
      </c>
      <c r="AG74" t="s">
        <v>68</v>
      </c>
      <c r="AH74">
        <v>0.1864798656468736</v>
      </c>
      <c r="AI74">
        <v>0.25</v>
      </c>
      <c r="AJ74">
        <v>-2.9145965570292587E-2</v>
      </c>
      <c r="AL74">
        <v>0.22085403442970741</v>
      </c>
      <c r="AM74">
        <v>11</v>
      </c>
      <c r="AN74">
        <v>0.40865202267944822</v>
      </c>
      <c r="AO74">
        <v>0.72257782430584616</v>
      </c>
    </row>
    <row r="75" spans="1:41" x14ac:dyDescent="0.35">
      <c r="A75" t="s">
        <v>18</v>
      </c>
      <c r="B75" t="s">
        <v>108</v>
      </c>
      <c r="C75" t="s">
        <v>72</v>
      </c>
      <c r="D75">
        <v>0.64444444444444404</v>
      </c>
      <c r="E75">
        <v>11</v>
      </c>
      <c r="F75">
        <v>0.50494151037889057</v>
      </c>
      <c r="I75">
        <f t="shared" si="1"/>
        <v>-0.13950293406555347</v>
      </c>
      <c r="L75">
        <v>0.64444444444444404</v>
      </c>
      <c r="M75">
        <v>0.50494151037889057</v>
      </c>
      <c r="AA75" t="s">
        <v>15</v>
      </c>
      <c r="AB75" t="s">
        <v>26</v>
      </c>
      <c r="AC75">
        <v>5</v>
      </c>
      <c r="AD75" t="s">
        <v>67</v>
      </c>
      <c r="AE75" t="s">
        <v>239</v>
      </c>
      <c r="AF75">
        <v>5</v>
      </c>
      <c r="AG75" t="s">
        <v>68</v>
      </c>
      <c r="AH75">
        <v>0.3110862274846462</v>
      </c>
      <c r="AI75">
        <v>0.36</v>
      </c>
      <c r="AJ75">
        <v>-0.29468907931261573</v>
      </c>
      <c r="AL75">
        <v>6.5310920687384241E-2</v>
      </c>
      <c r="AM75">
        <v>15</v>
      </c>
      <c r="AN75">
        <v>0.50139393073905725</v>
      </c>
      <c r="AO75">
        <v>0.77029575488194613</v>
      </c>
    </row>
    <row r="76" spans="1:41" x14ac:dyDescent="0.35">
      <c r="A76" t="s">
        <v>142</v>
      </c>
      <c r="B76" t="s">
        <v>108</v>
      </c>
      <c r="C76" t="s">
        <v>72</v>
      </c>
      <c r="D76">
        <v>0.52238805970149205</v>
      </c>
      <c r="E76">
        <v>6</v>
      </c>
      <c r="F76">
        <v>0.58394924339697063</v>
      </c>
      <c r="I76">
        <f t="shared" si="1"/>
        <v>6.1561183695478583E-2</v>
      </c>
      <c r="L76">
        <v>0.52238805970149205</v>
      </c>
      <c r="M76">
        <v>0.58394924339697063</v>
      </c>
      <c r="AA76" t="s">
        <v>16</v>
      </c>
      <c r="AB76" t="s">
        <v>26</v>
      </c>
      <c r="AC76">
        <v>5</v>
      </c>
      <c r="AD76" t="s">
        <v>67</v>
      </c>
      <c r="AE76" t="s">
        <v>240</v>
      </c>
      <c r="AF76">
        <v>5</v>
      </c>
      <c r="AG76" t="s">
        <v>68</v>
      </c>
      <c r="AH76">
        <v>0</v>
      </c>
      <c r="AI76">
        <v>0.05</v>
      </c>
      <c r="AJ76">
        <v>5.3122506348501491E-2</v>
      </c>
      <c r="AL76">
        <v>0.10312250634850149</v>
      </c>
      <c r="AM76">
        <v>14</v>
      </c>
      <c r="AN76">
        <v>0.26985896027299872</v>
      </c>
      <c r="AO76">
        <v>0.65116547302988947</v>
      </c>
    </row>
    <row r="77" spans="1:41" x14ac:dyDescent="0.35">
      <c r="A77" t="s">
        <v>6</v>
      </c>
      <c r="B77" t="s">
        <v>109</v>
      </c>
      <c r="C77" t="s">
        <v>85</v>
      </c>
      <c r="D77">
        <v>0.99914969175332802</v>
      </c>
      <c r="E77">
        <v>3</v>
      </c>
      <c r="F77">
        <v>0.99914969175332835</v>
      </c>
      <c r="I77">
        <f t="shared" si="1"/>
        <v>0</v>
      </c>
      <c r="L77">
        <v>0.99914969175332802</v>
      </c>
      <c r="M77">
        <v>0.99914969175332835</v>
      </c>
      <c r="AA77" t="s">
        <v>17</v>
      </c>
      <c r="AB77" t="s">
        <v>26</v>
      </c>
      <c r="AC77">
        <v>5</v>
      </c>
      <c r="AD77" t="s">
        <v>67</v>
      </c>
      <c r="AE77" t="s">
        <v>241</v>
      </c>
      <c r="AF77">
        <v>5</v>
      </c>
      <c r="AG77" t="s">
        <v>68</v>
      </c>
      <c r="AH77">
        <v>0.63592212248242597</v>
      </c>
      <c r="AI77">
        <v>0.67</v>
      </c>
      <c r="AJ77">
        <v>5.3576252878652086E-2</v>
      </c>
      <c r="AL77">
        <v>0.72357625287865213</v>
      </c>
      <c r="AM77">
        <v>2</v>
      </c>
      <c r="AN77">
        <v>0.74316249105996934</v>
      </c>
      <c r="AO77">
        <v>0.89469146355619322</v>
      </c>
    </row>
    <row r="78" spans="1:41" x14ac:dyDescent="0.35">
      <c r="A78" t="s">
        <v>7</v>
      </c>
      <c r="B78" t="s">
        <v>109</v>
      </c>
      <c r="C78" t="s">
        <v>85</v>
      </c>
      <c r="D78">
        <v>0.983545947437237</v>
      </c>
      <c r="E78">
        <v>10</v>
      </c>
      <c r="F78">
        <v>0.98354594743723667</v>
      </c>
      <c r="I78">
        <f t="shared" si="1"/>
        <v>0</v>
      </c>
      <c r="L78">
        <v>0.983545947437237</v>
      </c>
      <c r="M78">
        <v>0.98354594743723667</v>
      </c>
      <c r="AA78" t="s">
        <v>18</v>
      </c>
      <c r="AB78" t="s">
        <v>26</v>
      </c>
      <c r="AC78">
        <v>5</v>
      </c>
      <c r="AD78" t="s">
        <v>67</v>
      </c>
      <c r="AE78" t="s">
        <v>242</v>
      </c>
      <c r="AF78">
        <v>5</v>
      </c>
      <c r="AG78" t="s">
        <v>68</v>
      </c>
      <c r="AH78">
        <v>3.9530294100258857E-2</v>
      </c>
      <c r="AI78">
        <v>0.12</v>
      </c>
      <c r="AJ78">
        <v>3.5543113742322996E-2</v>
      </c>
      <c r="AL78">
        <v>0.15554311374232299</v>
      </c>
      <c r="AM78">
        <v>13</v>
      </c>
      <c r="AN78">
        <v>0.29928053110570219</v>
      </c>
      <c r="AO78">
        <v>0.66630357514368677</v>
      </c>
    </row>
    <row r="79" spans="1:41" x14ac:dyDescent="0.35">
      <c r="A79" t="s">
        <v>8</v>
      </c>
      <c r="B79" t="s">
        <v>109</v>
      </c>
      <c r="C79" t="s">
        <v>85</v>
      </c>
      <c r="E79" t="s">
        <v>148</v>
      </c>
      <c r="I79">
        <f t="shared" si="1"/>
        <v>0</v>
      </c>
      <c r="AA79" t="s">
        <v>19</v>
      </c>
      <c r="AB79" t="s">
        <v>26</v>
      </c>
      <c r="AC79">
        <v>5</v>
      </c>
      <c r="AD79" t="s">
        <v>67</v>
      </c>
      <c r="AE79" t="s">
        <v>243</v>
      </c>
      <c r="AF79">
        <v>5</v>
      </c>
      <c r="AG79" t="s">
        <v>68</v>
      </c>
      <c r="AH79">
        <v>0.57662668133203754</v>
      </c>
      <c r="AI79">
        <v>0.61</v>
      </c>
      <c r="AJ79">
        <v>3.3656310458563543E-2</v>
      </c>
      <c r="AL79">
        <v>0.64365631045856353</v>
      </c>
      <c r="AM79">
        <v>4</v>
      </c>
      <c r="AN79">
        <v>0.69903013481091392</v>
      </c>
      <c r="AO79">
        <v>0.87198431038549717</v>
      </c>
    </row>
    <row r="80" spans="1:41" x14ac:dyDescent="0.35">
      <c r="A80" t="s">
        <v>9</v>
      </c>
      <c r="B80" t="s">
        <v>109</v>
      </c>
      <c r="C80" t="s">
        <v>85</v>
      </c>
      <c r="D80">
        <v>0.99006195710211398</v>
      </c>
      <c r="E80">
        <v>7</v>
      </c>
      <c r="F80">
        <v>0.9900619571021142</v>
      </c>
      <c r="I80">
        <f t="shared" si="1"/>
        <v>0</v>
      </c>
      <c r="L80">
        <v>0.99006195710211398</v>
      </c>
      <c r="M80">
        <v>0.9900619571021142</v>
      </c>
      <c r="AA80" t="s">
        <v>20</v>
      </c>
      <c r="AB80" t="s">
        <v>26</v>
      </c>
      <c r="AC80">
        <v>5</v>
      </c>
      <c r="AD80" t="s">
        <v>67</v>
      </c>
      <c r="AE80" t="s">
        <v>244</v>
      </c>
      <c r="AF80">
        <v>5</v>
      </c>
      <c r="AG80" t="s">
        <v>68</v>
      </c>
      <c r="AH80">
        <v>0.44256742307898561</v>
      </c>
      <c r="AI80">
        <v>0.48</v>
      </c>
      <c r="AJ80">
        <v>3.7331240181649128E-2</v>
      </c>
      <c r="AL80">
        <v>0.51733124018164911</v>
      </c>
      <c r="AM80">
        <v>5</v>
      </c>
      <c r="AN80">
        <v>0.59925263372609305</v>
      </c>
      <c r="AO80">
        <v>0.82064639886914137</v>
      </c>
    </row>
    <row r="81" spans="1:41" x14ac:dyDescent="0.35">
      <c r="A81" t="s">
        <v>19</v>
      </c>
      <c r="B81" t="s">
        <v>109</v>
      </c>
      <c r="C81" t="s">
        <v>85</v>
      </c>
      <c r="D81">
        <v>1.00406129776755</v>
      </c>
      <c r="E81">
        <v>1</v>
      </c>
      <c r="F81">
        <v>1.0040612977675454</v>
      </c>
      <c r="I81">
        <f t="shared" si="1"/>
        <v>-4.6629367034256575E-15</v>
      </c>
      <c r="L81">
        <v>1.00406129776755</v>
      </c>
      <c r="M81">
        <v>1.0040612977675454</v>
      </c>
      <c r="AA81" t="s">
        <v>21</v>
      </c>
      <c r="AB81" t="s">
        <v>26</v>
      </c>
      <c r="AC81">
        <v>5</v>
      </c>
      <c r="AD81" t="s">
        <v>67</v>
      </c>
      <c r="AE81" t="s">
        <v>245</v>
      </c>
      <c r="AF81">
        <v>5</v>
      </c>
      <c r="AG81" t="s">
        <v>68</v>
      </c>
      <c r="AH81">
        <v>0.35582993718363481</v>
      </c>
      <c r="AI81">
        <v>0.4</v>
      </c>
      <c r="AJ81">
        <v>1.1172348923997377E-2</v>
      </c>
      <c r="AL81">
        <v>0.4111723489239974</v>
      </c>
      <c r="AN81">
        <v>0.53469573772505941</v>
      </c>
      <c r="AO81">
        <v>0.78743033133249052</v>
      </c>
    </row>
    <row r="82" spans="1:41" x14ac:dyDescent="0.35">
      <c r="A82" t="s">
        <v>10</v>
      </c>
      <c r="B82" t="s">
        <v>109</v>
      </c>
      <c r="C82" t="s">
        <v>85</v>
      </c>
      <c r="D82">
        <v>0.99260046059478402</v>
      </c>
      <c r="E82">
        <v>6</v>
      </c>
      <c r="F82">
        <v>0.9926004605947838</v>
      </c>
      <c r="I82">
        <f t="shared" si="1"/>
        <v>0</v>
      </c>
      <c r="L82">
        <v>0.99260046059478402</v>
      </c>
      <c r="M82">
        <v>0.9926004605947838</v>
      </c>
      <c r="AA82" t="s">
        <v>6</v>
      </c>
      <c r="AB82" t="s">
        <v>27</v>
      </c>
      <c r="AC82">
        <v>5</v>
      </c>
      <c r="AD82" t="s">
        <v>67</v>
      </c>
      <c r="AE82" t="s">
        <v>230</v>
      </c>
      <c r="AF82">
        <v>5</v>
      </c>
      <c r="AG82" t="s">
        <v>68</v>
      </c>
      <c r="AH82">
        <v>0.356100346165447</v>
      </c>
      <c r="AI82">
        <v>0.4</v>
      </c>
      <c r="AJ82">
        <v>1.8794069081898901E-2</v>
      </c>
      <c r="AL82">
        <v>0.41879406908189892</v>
      </c>
      <c r="AM82">
        <v>13</v>
      </c>
      <c r="AN82">
        <v>0.48395715815601509</v>
      </c>
      <c r="AO82">
        <v>0.62415661473269279</v>
      </c>
    </row>
    <row r="83" spans="1:41" x14ac:dyDescent="0.35">
      <c r="A83" t="s">
        <v>11</v>
      </c>
      <c r="B83" t="s">
        <v>109</v>
      </c>
      <c r="C83" t="s">
        <v>85</v>
      </c>
      <c r="D83">
        <v>0.95319150057639801</v>
      </c>
      <c r="E83">
        <v>13</v>
      </c>
      <c r="F83">
        <v>0.95319150057639768</v>
      </c>
      <c r="I83">
        <f t="shared" si="1"/>
        <v>0</v>
      </c>
      <c r="L83">
        <v>0.95319150057639801</v>
      </c>
      <c r="M83">
        <v>0.95319150057639768</v>
      </c>
      <c r="AA83" t="s">
        <v>7</v>
      </c>
      <c r="AB83" t="s">
        <v>27</v>
      </c>
      <c r="AC83">
        <v>5</v>
      </c>
      <c r="AD83" t="s">
        <v>67</v>
      </c>
      <c r="AE83" t="s">
        <v>231</v>
      </c>
      <c r="AF83">
        <v>5</v>
      </c>
      <c r="AG83" t="s">
        <v>68</v>
      </c>
      <c r="AH83">
        <v>0.4714567963317185</v>
      </c>
      <c r="AI83">
        <v>0.54</v>
      </c>
      <c r="AJ83">
        <v>9.4460475914493469E-2</v>
      </c>
      <c r="AL83">
        <v>0.6344604759144935</v>
      </c>
      <c r="AM83">
        <v>6</v>
      </c>
      <c r="AN83">
        <v>0.58143697199533784</v>
      </c>
      <c r="AO83">
        <v>0.70203407294123388</v>
      </c>
    </row>
    <row r="84" spans="1:41" x14ac:dyDescent="0.35">
      <c r="A84" t="s">
        <v>12</v>
      </c>
      <c r="B84" t="s">
        <v>109</v>
      </c>
      <c r="C84" t="s">
        <v>85</v>
      </c>
      <c r="E84" t="s">
        <v>148</v>
      </c>
      <c r="I84">
        <f t="shared" si="1"/>
        <v>0</v>
      </c>
      <c r="AA84" t="s">
        <v>8</v>
      </c>
      <c r="AB84" t="s">
        <v>27</v>
      </c>
      <c r="AC84">
        <v>5</v>
      </c>
      <c r="AD84" t="s">
        <v>67</v>
      </c>
      <c r="AE84" t="s">
        <v>232</v>
      </c>
      <c r="AF84">
        <v>5</v>
      </c>
      <c r="AG84" t="s">
        <v>68</v>
      </c>
      <c r="AH84">
        <v>0.91282060566354017</v>
      </c>
      <c r="AI84">
        <v>0.94</v>
      </c>
      <c r="AJ84">
        <v>5.421341580095218E-3</v>
      </c>
      <c r="AL84">
        <v>0.94542134158009516</v>
      </c>
      <c r="AM84">
        <v>1</v>
      </c>
      <c r="AN84">
        <v>0.95440321625013824</v>
      </c>
      <c r="AO84">
        <v>1</v>
      </c>
    </row>
    <row r="85" spans="1:41" x14ac:dyDescent="0.35">
      <c r="A85" t="s">
        <v>13</v>
      </c>
      <c r="B85" t="s">
        <v>109</v>
      </c>
      <c r="C85" t="s">
        <v>85</v>
      </c>
      <c r="D85">
        <v>0.97692687832004199</v>
      </c>
      <c r="E85">
        <v>12</v>
      </c>
      <c r="F85">
        <v>0.9769268783200421</v>
      </c>
      <c r="I85">
        <f t="shared" si="1"/>
        <v>0</v>
      </c>
      <c r="L85">
        <v>0.97692687832004199</v>
      </c>
      <c r="M85">
        <v>0.9769268783200421</v>
      </c>
      <c r="AA85" t="s">
        <v>9</v>
      </c>
      <c r="AB85" t="s">
        <v>27</v>
      </c>
      <c r="AC85">
        <v>5</v>
      </c>
      <c r="AD85" t="s">
        <v>67</v>
      </c>
      <c r="AE85" t="s">
        <v>233</v>
      </c>
      <c r="AF85">
        <v>5</v>
      </c>
      <c r="AG85" t="s">
        <v>68</v>
      </c>
      <c r="AH85">
        <v>0.59182874433130628</v>
      </c>
      <c r="AI85">
        <v>0.73</v>
      </c>
      <c r="AJ85">
        <v>-5.5415541418977199E-2</v>
      </c>
      <c r="AL85">
        <v>0.67458445858102278</v>
      </c>
      <c r="AM85">
        <v>5</v>
      </c>
      <c r="AN85">
        <v>0.68315503861028348</v>
      </c>
      <c r="AO85">
        <v>0.78329750759362471</v>
      </c>
    </row>
    <row r="86" spans="1:41" x14ac:dyDescent="0.35">
      <c r="A86" t="s">
        <v>14</v>
      </c>
      <c r="B86" t="s">
        <v>109</v>
      </c>
      <c r="C86" t="s">
        <v>85</v>
      </c>
      <c r="D86">
        <v>1.0003970276748599</v>
      </c>
      <c r="E86">
        <v>2</v>
      </c>
      <c r="F86">
        <v>1.0003970276748557</v>
      </c>
      <c r="I86">
        <f t="shared" si="1"/>
        <v>-4.2188474935755949E-15</v>
      </c>
      <c r="L86">
        <v>1.0003970276748599</v>
      </c>
      <c r="M86">
        <v>1.0003970276748557</v>
      </c>
      <c r="AA86" t="s">
        <v>10</v>
      </c>
      <c r="AB86" t="s">
        <v>27</v>
      </c>
      <c r="AC86">
        <v>5</v>
      </c>
      <c r="AD86" t="s">
        <v>67</v>
      </c>
      <c r="AE86" t="s">
        <v>234</v>
      </c>
      <c r="AF86">
        <v>5</v>
      </c>
      <c r="AG86" t="s">
        <v>68</v>
      </c>
      <c r="AH86">
        <v>0.73226268366415859</v>
      </c>
      <c r="AI86">
        <v>0.83</v>
      </c>
      <c r="AJ86">
        <v>3.2665627330378699E-2</v>
      </c>
      <c r="AL86">
        <v>0.86266562733037866</v>
      </c>
      <c r="AM86">
        <v>2</v>
      </c>
      <c r="AN86">
        <v>0.80182611632771994</v>
      </c>
      <c r="AO86">
        <v>0.87810484802141398</v>
      </c>
    </row>
    <row r="87" spans="1:41" x14ac:dyDescent="0.35">
      <c r="A87" t="s">
        <v>15</v>
      </c>
      <c r="B87" t="s">
        <v>109</v>
      </c>
      <c r="C87" t="s">
        <v>85</v>
      </c>
      <c r="D87">
        <v>0.98371418048877701</v>
      </c>
      <c r="E87">
        <v>9</v>
      </c>
      <c r="F87">
        <v>0.98371418048877735</v>
      </c>
      <c r="I87">
        <f t="shared" si="1"/>
        <v>0</v>
      </c>
      <c r="L87">
        <v>0.98371418048877701</v>
      </c>
      <c r="M87">
        <v>0.98371418048877735</v>
      </c>
      <c r="AA87" t="s">
        <v>11</v>
      </c>
      <c r="AB87" t="s">
        <v>27</v>
      </c>
      <c r="AC87">
        <v>5</v>
      </c>
      <c r="AD87" t="s">
        <v>67</v>
      </c>
      <c r="AE87" t="s">
        <v>235</v>
      </c>
      <c r="AF87">
        <v>5</v>
      </c>
      <c r="AG87" t="s">
        <v>68</v>
      </c>
      <c r="AH87">
        <v>0.37365458858205353</v>
      </c>
      <c r="AI87">
        <v>0.44</v>
      </c>
      <c r="AJ87">
        <v>4.1487791998350898E-2</v>
      </c>
      <c r="AL87">
        <v>0.4814877919983509</v>
      </c>
      <c r="AM87">
        <v>12</v>
      </c>
      <c r="AN87">
        <v>0.49879104287069459</v>
      </c>
      <c r="AO87">
        <v>0.63600753228616635</v>
      </c>
    </row>
    <row r="88" spans="1:41" x14ac:dyDescent="0.35">
      <c r="A88" t="s">
        <v>16</v>
      </c>
      <c r="B88" t="s">
        <v>109</v>
      </c>
      <c r="C88" t="s">
        <v>85</v>
      </c>
      <c r="D88">
        <v>0.99630675303632199</v>
      </c>
      <c r="E88">
        <v>5</v>
      </c>
      <c r="F88">
        <v>0.99630675303632155</v>
      </c>
      <c r="I88">
        <f t="shared" si="1"/>
        <v>0</v>
      </c>
      <c r="L88">
        <v>0.99630675303632199</v>
      </c>
      <c r="M88">
        <v>0.99630675303632155</v>
      </c>
      <c r="AA88" t="s">
        <v>12</v>
      </c>
      <c r="AB88" t="s">
        <v>27</v>
      </c>
      <c r="AC88">
        <v>5</v>
      </c>
      <c r="AD88" t="s">
        <v>67</v>
      </c>
      <c r="AE88" t="s">
        <v>236</v>
      </c>
      <c r="AF88">
        <v>5</v>
      </c>
      <c r="AG88" t="s">
        <v>68</v>
      </c>
      <c r="AH88">
        <v>0.45641030283177009</v>
      </c>
      <c r="AI88">
        <v>0.48</v>
      </c>
      <c r="AJ88">
        <v>6.5032898316670362E-3</v>
      </c>
      <c r="AL88">
        <v>0.48650328983166702</v>
      </c>
      <c r="AM88">
        <v>11</v>
      </c>
      <c r="AN88">
        <v>0.56872221366846976</v>
      </c>
      <c r="AO88">
        <v>0.69187614360968508</v>
      </c>
    </row>
    <row r="89" spans="1:41" x14ac:dyDescent="0.35">
      <c r="A89" t="s">
        <v>141</v>
      </c>
      <c r="B89" t="s">
        <v>109</v>
      </c>
      <c r="C89" t="s">
        <v>85</v>
      </c>
      <c r="D89">
        <v>0.97844959001619902</v>
      </c>
      <c r="E89">
        <v>11</v>
      </c>
      <c r="F89">
        <v>0.97844959001619902</v>
      </c>
      <c r="I89">
        <f t="shared" si="1"/>
        <v>0</v>
      </c>
      <c r="L89">
        <v>0.97844959001619902</v>
      </c>
      <c r="M89">
        <v>0.97844959001619902</v>
      </c>
      <c r="AA89" t="s">
        <v>13</v>
      </c>
      <c r="AB89" t="s">
        <v>27</v>
      </c>
      <c r="AC89">
        <v>5</v>
      </c>
      <c r="AD89" t="s">
        <v>67</v>
      </c>
      <c r="AE89" t="s">
        <v>237</v>
      </c>
      <c r="AF89">
        <v>5</v>
      </c>
      <c r="AG89" t="s">
        <v>68</v>
      </c>
      <c r="AH89">
        <v>0.37114683966539552</v>
      </c>
      <c r="AI89">
        <v>0.48</v>
      </c>
      <c r="AJ89">
        <v>3.4088527914905797E-2</v>
      </c>
      <c r="AL89">
        <v>0.51408852791490578</v>
      </c>
      <c r="AM89">
        <v>10</v>
      </c>
      <c r="AN89">
        <v>0.49667191648288339</v>
      </c>
      <c r="AO89">
        <v>0.6343145440642417</v>
      </c>
    </row>
    <row r="90" spans="1:41" x14ac:dyDescent="0.35">
      <c r="A90" t="s">
        <v>18</v>
      </c>
      <c r="B90" t="s">
        <v>109</v>
      </c>
      <c r="C90" t="s">
        <v>85</v>
      </c>
      <c r="D90">
        <v>0.98772530538874204</v>
      </c>
      <c r="E90">
        <v>8</v>
      </c>
      <c r="F90">
        <v>0.98772530538874181</v>
      </c>
      <c r="I90">
        <f t="shared" si="1"/>
        <v>0</v>
      </c>
      <c r="L90">
        <v>0.98772530538874204</v>
      </c>
      <c r="M90">
        <v>0.98772530538874181</v>
      </c>
      <c r="AA90" t="s">
        <v>14</v>
      </c>
      <c r="AB90" t="s">
        <v>27</v>
      </c>
      <c r="AC90">
        <v>5</v>
      </c>
      <c r="AD90" t="s">
        <v>67</v>
      </c>
      <c r="AE90" t="s">
        <v>238</v>
      </c>
      <c r="AF90">
        <v>5</v>
      </c>
      <c r="AG90" t="s">
        <v>68</v>
      </c>
      <c r="AH90">
        <v>0.46894904741506049</v>
      </c>
      <c r="AI90">
        <v>0.54</v>
      </c>
      <c r="AJ90">
        <v>4.4305497581331954E-2</v>
      </c>
      <c r="AL90">
        <v>0.58430549758133199</v>
      </c>
      <c r="AM90">
        <v>8</v>
      </c>
      <c r="AN90">
        <v>0.57931784560752664</v>
      </c>
      <c r="AO90">
        <v>0.70034108471930911</v>
      </c>
    </row>
    <row r="91" spans="1:41" x14ac:dyDescent="0.35">
      <c r="A91" t="s">
        <v>142</v>
      </c>
      <c r="B91" t="s">
        <v>109</v>
      </c>
      <c r="C91" t="s">
        <v>85</v>
      </c>
      <c r="D91">
        <v>0.99705482479932594</v>
      </c>
      <c r="E91">
        <v>4</v>
      </c>
      <c r="F91">
        <v>0.99705482479932572</v>
      </c>
      <c r="I91">
        <f t="shared" si="1"/>
        <v>0</v>
      </c>
      <c r="L91">
        <v>0.99705482479932594</v>
      </c>
      <c r="M91">
        <v>0.99705482479932572</v>
      </c>
      <c r="AA91" t="s">
        <v>15</v>
      </c>
      <c r="AB91" t="s">
        <v>27</v>
      </c>
      <c r="AC91">
        <v>5</v>
      </c>
      <c r="AD91" t="s">
        <v>67</v>
      </c>
      <c r="AE91" t="s">
        <v>239</v>
      </c>
      <c r="AF91">
        <v>5</v>
      </c>
      <c r="AG91" t="s">
        <v>68</v>
      </c>
      <c r="AH91">
        <v>0</v>
      </c>
      <c r="AI91">
        <v>0.01</v>
      </c>
      <c r="AJ91">
        <v>-0.01</v>
      </c>
      <c r="AL91">
        <v>0</v>
      </c>
      <c r="AM91">
        <v>15</v>
      </c>
      <c r="AN91">
        <v>0.18304121108680119</v>
      </c>
      <c r="AO91">
        <v>0.38375228721937021</v>
      </c>
    </row>
    <row r="92" spans="1:41" x14ac:dyDescent="0.35">
      <c r="A92" t="s">
        <v>6</v>
      </c>
      <c r="B92" t="s">
        <v>110</v>
      </c>
      <c r="C92" t="s">
        <v>87</v>
      </c>
      <c r="D92">
        <v>0.76412079859692961</v>
      </c>
      <c r="E92">
        <v>4</v>
      </c>
      <c r="F92">
        <v>0.76412079859692961</v>
      </c>
      <c r="I92">
        <f t="shared" si="1"/>
        <v>0</v>
      </c>
      <c r="L92">
        <v>0.76412079859692961</v>
      </c>
      <c r="M92">
        <v>0.76412079859692961</v>
      </c>
      <c r="AA92" t="s">
        <v>16</v>
      </c>
      <c r="AB92" t="s">
        <v>27</v>
      </c>
      <c r="AC92">
        <v>5</v>
      </c>
      <c r="AD92" t="s">
        <v>67</v>
      </c>
      <c r="AE92" t="s">
        <v>240</v>
      </c>
      <c r="AF92">
        <v>5</v>
      </c>
      <c r="AG92" t="s">
        <v>68</v>
      </c>
      <c r="AH92">
        <v>0.26080588733243998</v>
      </c>
      <c r="AI92">
        <v>0.3</v>
      </c>
      <c r="AJ92">
        <v>2.3499610248891911E-2</v>
      </c>
      <c r="AL92">
        <v>0.3234996102488919</v>
      </c>
      <c r="AM92">
        <v>14</v>
      </c>
      <c r="AN92">
        <v>0.40343035541918321</v>
      </c>
      <c r="AO92">
        <v>0.55982306229955003</v>
      </c>
    </row>
    <row r="93" spans="1:41" x14ac:dyDescent="0.35">
      <c r="A93" t="s">
        <v>7</v>
      </c>
      <c r="B93" t="s">
        <v>110</v>
      </c>
      <c r="C93" t="s">
        <v>87</v>
      </c>
      <c r="D93">
        <v>0.65270886415448603</v>
      </c>
      <c r="E93">
        <v>5</v>
      </c>
      <c r="F93">
        <v>0.68421185818761543</v>
      </c>
      <c r="I93">
        <f t="shared" si="1"/>
        <v>3.1502994033129395E-2</v>
      </c>
      <c r="L93">
        <v>0.65270886415448603</v>
      </c>
      <c r="M93">
        <v>0.68421185818761543</v>
      </c>
      <c r="AA93" t="s">
        <v>17</v>
      </c>
      <c r="AB93" t="s">
        <v>27</v>
      </c>
      <c r="AC93">
        <v>5</v>
      </c>
      <c r="AD93" t="s">
        <v>67</v>
      </c>
      <c r="AE93" t="s">
        <v>241</v>
      </c>
      <c r="AF93">
        <v>5</v>
      </c>
      <c r="AG93" t="s">
        <v>68</v>
      </c>
      <c r="AH93">
        <v>0.6996619477476036</v>
      </c>
      <c r="AI93">
        <v>0.75</v>
      </c>
      <c r="AJ93">
        <v>4.8324239140812297E-3</v>
      </c>
      <c r="AL93">
        <v>0.75483242391408123</v>
      </c>
      <c r="AM93">
        <v>4</v>
      </c>
      <c r="AN93">
        <v>0.77427747328617225</v>
      </c>
      <c r="AO93">
        <v>0.85609600113639139</v>
      </c>
    </row>
    <row r="94" spans="1:41" x14ac:dyDescent="0.35">
      <c r="A94" t="s">
        <v>8</v>
      </c>
      <c r="B94" t="s">
        <v>110</v>
      </c>
      <c r="C94" t="s">
        <v>87</v>
      </c>
      <c r="D94">
        <v>1.0135563791779401</v>
      </c>
      <c r="E94">
        <v>1</v>
      </c>
      <c r="F94">
        <v>1.0135563791779358</v>
      </c>
      <c r="I94">
        <f t="shared" si="1"/>
        <v>-4.2188474935755949E-15</v>
      </c>
      <c r="L94">
        <v>1.0135563791779401</v>
      </c>
      <c r="M94">
        <v>1.0135563791779358</v>
      </c>
      <c r="AA94" t="s">
        <v>18</v>
      </c>
      <c r="AB94" t="s">
        <v>27</v>
      </c>
      <c r="AC94">
        <v>5</v>
      </c>
      <c r="AD94" t="s">
        <v>67</v>
      </c>
      <c r="AE94" t="s">
        <v>242</v>
      </c>
      <c r="AF94">
        <v>5</v>
      </c>
      <c r="AG94" t="s">
        <v>68</v>
      </c>
      <c r="AH94">
        <v>0.38619333316534388</v>
      </c>
      <c r="AI94">
        <v>0.51</v>
      </c>
      <c r="AJ94">
        <v>1.9135021414854347E-2</v>
      </c>
      <c r="AL94">
        <v>0.52913502141485436</v>
      </c>
      <c r="AM94">
        <v>9</v>
      </c>
      <c r="AN94">
        <v>0.50938667480975153</v>
      </c>
      <c r="AO94">
        <v>0.6444724733957905</v>
      </c>
    </row>
    <row r="95" spans="1:41" x14ac:dyDescent="0.35">
      <c r="A95" t="s">
        <v>9</v>
      </c>
      <c r="B95" t="s">
        <v>110</v>
      </c>
      <c r="C95" t="s">
        <v>87</v>
      </c>
      <c r="D95">
        <v>0.62378879370874896</v>
      </c>
      <c r="E95">
        <v>10</v>
      </c>
      <c r="F95">
        <v>0.62378879370874885</v>
      </c>
      <c r="I95">
        <f t="shared" si="1"/>
        <v>0</v>
      </c>
      <c r="L95">
        <v>0.62378879370874896</v>
      </c>
      <c r="M95">
        <v>0.62378879370874885</v>
      </c>
      <c r="AA95" t="s">
        <v>19</v>
      </c>
      <c r="AB95" t="s">
        <v>27</v>
      </c>
      <c r="AC95">
        <v>5</v>
      </c>
      <c r="AD95" t="s">
        <v>67</v>
      </c>
      <c r="AE95" t="s">
        <v>243</v>
      </c>
      <c r="AF95">
        <v>5</v>
      </c>
      <c r="AG95" t="s">
        <v>68</v>
      </c>
      <c r="AH95">
        <v>0.68963095208097125</v>
      </c>
      <c r="AI95">
        <v>0.78</v>
      </c>
      <c r="AJ95">
        <v>6.0095887080455768E-2</v>
      </c>
      <c r="AL95">
        <v>0.84009588708045579</v>
      </c>
      <c r="AM95">
        <v>3</v>
      </c>
      <c r="AN95">
        <v>0.76580096773492667</v>
      </c>
      <c r="AO95">
        <v>0.84932404824869201</v>
      </c>
    </row>
    <row r="96" spans="1:41" x14ac:dyDescent="0.35">
      <c r="A96" t="s">
        <v>19</v>
      </c>
      <c r="B96" t="s">
        <v>110</v>
      </c>
      <c r="C96" t="s">
        <v>87</v>
      </c>
      <c r="D96">
        <v>0.64063470162124903</v>
      </c>
      <c r="E96">
        <v>8</v>
      </c>
      <c r="F96">
        <v>0.64063470162124869</v>
      </c>
      <c r="I96">
        <f t="shared" si="1"/>
        <v>0</v>
      </c>
      <c r="L96">
        <v>0.64063470162124903</v>
      </c>
      <c r="M96">
        <v>0.64063470162124869</v>
      </c>
      <c r="AA96" t="s">
        <v>20</v>
      </c>
      <c r="AB96" t="s">
        <v>27</v>
      </c>
      <c r="AC96">
        <v>5</v>
      </c>
      <c r="AD96" t="s">
        <v>67</v>
      </c>
      <c r="AE96" t="s">
        <v>244</v>
      </c>
      <c r="AF96">
        <v>5</v>
      </c>
      <c r="AG96" t="s">
        <v>68</v>
      </c>
      <c r="AH96">
        <v>0.53916601708148659</v>
      </c>
      <c r="AI96">
        <v>0.57999999999999996</v>
      </c>
      <c r="AJ96">
        <v>4.1921731331203138E-2</v>
      </c>
      <c r="AL96">
        <v>0.6219217313312031</v>
      </c>
      <c r="AM96">
        <v>7</v>
      </c>
      <c r="AN96">
        <v>0.63865338446624476</v>
      </c>
      <c r="AO96">
        <v>0.74774475493320369</v>
      </c>
    </row>
    <row r="97" spans="1:41" x14ac:dyDescent="0.35">
      <c r="A97" t="s">
        <v>10</v>
      </c>
      <c r="B97" t="s">
        <v>110</v>
      </c>
      <c r="C97" t="s">
        <v>87</v>
      </c>
      <c r="D97">
        <v>0.91342400201485996</v>
      </c>
      <c r="E97">
        <v>3</v>
      </c>
      <c r="F97">
        <v>0.91342400201485963</v>
      </c>
      <c r="I97">
        <f t="shared" si="1"/>
        <v>0</v>
      </c>
      <c r="L97">
        <v>0.91342400201485996</v>
      </c>
      <c r="M97">
        <v>0.91342400201485963</v>
      </c>
      <c r="AA97" t="s">
        <v>21</v>
      </c>
      <c r="AB97" t="s">
        <v>27</v>
      </c>
      <c r="AC97">
        <v>5</v>
      </c>
      <c r="AD97" t="s">
        <v>67</v>
      </c>
      <c r="AE97" t="s">
        <v>245</v>
      </c>
      <c r="AF97">
        <v>5</v>
      </c>
      <c r="AG97" t="s">
        <v>68</v>
      </c>
      <c r="AH97">
        <v>0.4873392061372197</v>
      </c>
      <c r="AI97">
        <v>0.55000000000000004</v>
      </c>
      <c r="AJ97">
        <v>2.8119716920242066E-2</v>
      </c>
      <c r="AL97">
        <v>0.57811971692024211</v>
      </c>
      <c r="AN97">
        <v>0.59485810578481002</v>
      </c>
      <c r="AO97">
        <v>0.71275633168009089</v>
      </c>
    </row>
    <row r="98" spans="1:41" x14ac:dyDescent="0.35">
      <c r="A98" t="s">
        <v>11</v>
      </c>
      <c r="B98" t="s">
        <v>110</v>
      </c>
      <c r="C98" t="s">
        <v>87</v>
      </c>
      <c r="D98">
        <v>0.57551996810419304</v>
      </c>
      <c r="E98">
        <v>11</v>
      </c>
      <c r="F98">
        <v>0.57551996810419292</v>
      </c>
      <c r="I98">
        <f t="shared" si="1"/>
        <v>0</v>
      </c>
      <c r="L98">
        <v>0.57551996810419304</v>
      </c>
      <c r="M98">
        <v>0.57551996810419292</v>
      </c>
      <c r="AA98" t="s">
        <v>6</v>
      </c>
      <c r="AB98" t="s">
        <v>28</v>
      </c>
      <c r="AC98">
        <v>6</v>
      </c>
      <c r="AD98" t="s">
        <v>71</v>
      </c>
      <c r="AE98" t="s">
        <v>246</v>
      </c>
      <c r="AF98">
        <v>6</v>
      </c>
      <c r="AG98" t="s">
        <v>72</v>
      </c>
      <c r="AH98">
        <v>0.24687187666510771</v>
      </c>
      <c r="AI98">
        <v>0.27</v>
      </c>
      <c r="AJ98">
        <v>-6.9015971820658412E-2</v>
      </c>
      <c r="AL98">
        <v>0.20098402817934161</v>
      </c>
      <c r="AM98">
        <v>9</v>
      </c>
      <c r="AN98">
        <v>0.33743653653256789</v>
      </c>
      <c r="AO98">
        <v>0.55592457234681036</v>
      </c>
    </row>
    <row r="99" spans="1:41" x14ac:dyDescent="0.35">
      <c r="A99" t="s">
        <v>12</v>
      </c>
      <c r="B99" t="s">
        <v>110</v>
      </c>
      <c r="C99" t="s">
        <v>87</v>
      </c>
      <c r="D99">
        <v>0.66899718966344501</v>
      </c>
      <c r="E99">
        <v>6</v>
      </c>
      <c r="F99">
        <v>0.66899718966344501</v>
      </c>
      <c r="I99">
        <f t="shared" si="1"/>
        <v>0</v>
      </c>
      <c r="L99">
        <v>0.66899718966344501</v>
      </c>
      <c r="M99">
        <v>0.66899718966344501</v>
      </c>
      <c r="AA99" t="s">
        <v>7</v>
      </c>
      <c r="AB99" t="s">
        <v>28</v>
      </c>
      <c r="AC99">
        <v>6</v>
      </c>
      <c r="AD99" t="s">
        <v>71</v>
      </c>
      <c r="AE99" t="s">
        <v>247</v>
      </c>
      <c r="AF99">
        <v>6</v>
      </c>
      <c r="AG99" t="s">
        <v>72</v>
      </c>
      <c r="AH99">
        <v>0.23310213055629689</v>
      </c>
      <c r="AI99">
        <v>0.26</v>
      </c>
      <c r="AJ99">
        <v>-7.7703484396901501E-2</v>
      </c>
      <c r="AL99">
        <v>0.18229651560309851</v>
      </c>
      <c r="AM99">
        <v>11</v>
      </c>
      <c r="AN99">
        <v>0.32306573030170882</v>
      </c>
      <c r="AO99">
        <v>0.54010370330265522</v>
      </c>
    </row>
    <row r="100" spans="1:41" x14ac:dyDescent="0.35">
      <c r="A100" t="s">
        <v>13</v>
      </c>
      <c r="B100" t="s">
        <v>110</v>
      </c>
      <c r="C100" t="s">
        <v>87</v>
      </c>
      <c r="D100">
        <v>0.63820270407644597</v>
      </c>
      <c r="E100">
        <v>9</v>
      </c>
      <c r="F100">
        <v>0.63820270407644608</v>
      </c>
      <c r="I100">
        <f t="shared" si="1"/>
        <v>0</v>
      </c>
      <c r="L100">
        <v>0.63820270407644597</v>
      </c>
      <c r="M100">
        <v>0.63820270407644608</v>
      </c>
      <c r="AA100" t="s">
        <v>8</v>
      </c>
      <c r="AB100" t="s">
        <v>28</v>
      </c>
      <c r="AC100">
        <v>6</v>
      </c>
      <c r="AD100" t="s">
        <v>71</v>
      </c>
      <c r="AE100" t="s">
        <v>248</v>
      </c>
      <c r="AF100">
        <v>6</v>
      </c>
      <c r="AG100" t="s">
        <v>72</v>
      </c>
      <c r="AH100">
        <v>0.63337440537448619</v>
      </c>
      <c r="AI100">
        <v>0.65</v>
      </c>
      <c r="AJ100">
        <v>3.3637370234727015E-2</v>
      </c>
      <c r="AL100">
        <v>0.68363737023472704</v>
      </c>
      <c r="AM100">
        <v>1</v>
      </c>
      <c r="AN100">
        <v>0.74081020108151208</v>
      </c>
      <c r="AO100">
        <v>1</v>
      </c>
    </row>
    <row r="101" spans="1:41" x14ac:dyDescent="0.35">
      <c r="A101" t="s">
        <v>14</v>
      </c>
      <c r="B101" t="s">
        <v>110</v>
      </c>
      <c r="C101" t="s">
        <v>87</v>
      </c>
      <c r="D101">
        <v>0.44730900498818599</v>
      </c>
      <c r="E101">
        <v>14</v>
      </c>
      <c r="F101">
        <v>0.44730900498818582</v>
      </c>
      <c r="I101">
        <f t="shared" si="1"/>
        <v>0</v>
      </c>
      <c r="L101">
        <v>0.44730900498818599</v>
      </c>
      <c r="M101">
        <v>0.44730900498818582</v>
      </c>
      <c r="AA101" t="s">
        <v>9</v>
      </c>
      <c r="AB101" t="s">
        <v>28</v>
      </c>
      <c r="AC101">
        <v>6</v>
      </c>
      <c r="AD101" t="s">
        <v>71</v>
      </c>
      <c r="AE101" t="s">
        <v>249</v>
      </c>
      <c r="AF101">
        <v>6</v>
      </c>
      <c r="AG101" t="s">
        <v>72</v>
      </c>
      <c r="AH101">
        <v>0.10588459938844159</v>
      </c>
      <c r="AI101">
        <v>0.13</v>
      </c>
      <c r="AJ101">
        <v>2.9505211698859807E-2</v>
      </c>
      <c r="AL101">
        <v>0.15950521169885981</v>
      </c>
      <c r="AM101">
        <v>14</v>
      </c>
      <c r="AN101">
        <v>0.19029505500133251</v>
      </c>
      <c r="AO101">
        <v>0.39393601910406673</v>
      </c>
    </row>
    <row r="102" spans="1:41" x14ac:dyDescent="0.35">
      <c r="A102" t="s">
        <v>15</v>
      </c>
      <c r="B102" t="s">
        <v>110</v>
      </c>
      <c r="C102" t="s">
        <v>87</v>
      </c>
      <c r="D102">
        <v>0.41004428845993102</v>
      </c>
      <c r="E102">
        <v>15</v>
      </c>
      <c r="F102">
        <v>0.41004428845993146</v>
      </c>
      <c r="I102">
        <f t="shared" si="1"/>
        <v>4.4408920985006262E-16</v>
      </c>
      <c r="L102">
        <v>0.41004428845993102</v>
      </c>
      <c r="M102">
        <v>0.41004428845993146</v>
      </c>
      <c r="AA102" t="s">
        <v>10</v>
      </c>
      <c r="AB102" t="s">
        <v>28</v>
      </c>
      <c r="AC102">
        <v>6</v>
      </c>
      <c r="AD102" t="s">
        <v>71</v>
      </c>
      <c r="AE102" t="s">
        <v>250</v>
      </c>
      <c r="AF102">
        <v>6</v>
      </c>
      <c r="AG102" t="s">
        <v>72</v>
      </c>
      <c r="AH102">
        <v>0.32450475558892028</v>
      </c>
      <c r="AI102">
        <v>0.35</v>
      </c>
      <c r="AJ102">
        <v>-1.4235254982199852E-2</v>
      </c>
      <c r="AL102">
        <v>0.33576474501780013</v>
      </c>
      <c r="AM102">
        <v>3</v>
      </c>
      <c r="AN102">
        <v>0.41845815097206712</v>
      </c>
      <c r="AO102">
        <v>0.64512154092334184</v>
      </c>
    </row>
    <row r="103" spans="1:41" x14ac:dyDescent="0.35">
      <c r="A103" t="s">
        <v>16</v>
      </c>
      <c r="B103" t="s">
        <v>110</v>
      </c>
      <c r="C103" t="s">
        <v>87</v>
      </c>
      <c r="D103">
        <v>0.77709618499500299</v>
      </c>
      <c r="E103">
        <v>13</v>
      </c>
      <c r="F103">
        <v>0.46804352419184458</v>
      </c>
      <c r="I103">
        <f t="shared" si="1"/>
        <v>-0.30905266080315841</v>
      </c>
      <c r="L103">
        <v>0.77709618499500299</v>
      </c>
      <c r="M103">
        <v>0.46804352419184458</v>
      </c>
      <c r="AA103" t="s">
        <v>11</v>
      </c>
      <c r="AB103" t="s">
        <v>28</v>
      </c>
      <c r="AC103">
        <v>6</v>
      </c>
      <c r="AD103" t="s">
        <v>71</v>
      </c>
      <c r="AE103" t="s">
        <v>251</v>
      </c>
      <c r="AF103">
        <v>6</v>
      </c>
      <c r="AG103" t="s">
        <v>72</v>
      </c>
      <c r="AH103">
        <v>0.23099936144608449</v>
      </c>
      <c r="AI103">
        <v>0.26</v>
      </c>
      <c r="AJ103">
        <v>-9.05235928430356E-2</v>
      </c>
      <c r="AL103">
        <v>0.16947640715696441</v>
      </c>
      <c r="AM103">
        <v>13</v>
      </c>
      <c r="AN103">
        <v>0.32087117368517382</v>
      </c>
      <c r="AO103">
        <v>0.53768770852251313</v>
      </c>
    </row>
    <row r="104" spans="1:41" x14ac:dyDescent="0.35">
      <c r="A104" t="s">
        <v>141</v>
      </c>
      <c r="B104" t="s">
        <v>110</v>
      </c>
      <c r="C104" t="s">
        <v>87</v>
      </c>
      <c r="D104">
        <v>0.52251115417549199</v>
      </c>
      <c r="E104">
        <v>12</v>
      </c>
      <c r="F104">
        <v>0.52251115417549232</v>
      </c>
      <c r="I104">
        <f t="shared" si="1"/>
        <v>0</v>
      </c>
      <c r="L104">
        <v>0.52251115417549199</v>
      </c>
      <c r="M104">
        <v>0.52251115417549232</v>
      </c>
      <c r="AA104" t="s">
        <v>12</v>
      </c>
      <c r="AB104" t="s">
        <v>28</v>
      </c>
      <c r="AC104">
        <v>6</v>
      </c>
      <c r="AD104" t="s">
        <v>71</v>
      </c>
      <c r="AE104" t="s">
        <v>252</v>
      </c>
      <c r="AF104">
        <v>6</v>
      </c>
      <c r="AG104" t="s">
        <v>72</v>
      </c>
      <c r="AH104">
        <v>0.12813325319972199</v>
      </c>
      <c r="AI104">
        <v>0.15</v>
      </c>
      <c r="AJ104">
        <v>4.5252286572472211E-2</v>
      </c>
      <c r="AL104">
        <v>0.19525228657247221</v>
      </c>
      <c r="AM104">
        <v>10</v>
      </c>
      <c r="AN104">
        <v>0.21351487984725279</v>
      </c>
      <c r="AO104">
        <v>0.41949880258427841</v>
      </c>
    </row>
    <row r="105" spans="1:41" x14ac:dyDescent="0.35">
      <c r="A105" t="s">
        <v>18</v>
      </c>
      <c r="B105" t="s">
        <v>110</v>
      </c>
      <c r="C105" t="s">
        <v>87</v>
      </c>
      <c r="D105">
        <v>1.01303458851593</v>
      </c>
      <c r="E105">
        <v>2</v>
      </c>
      <c r="F105">
        <v>1.0130345885159313</v>
      </c>
      <c r="I105">
        <f t="shared" si="1"/>
        <v>0</v>
      </c>
      <c r="L105">
        <v>1.01303458851593</v>
      </c>
      <c r="M105">
        <v>1.0130345885159313</v>
      </c>
      <c r="AA105" t="s">
        <v>13</v>
      </c>
      <c r="AB105" t="s">
        <v>28</v>
      </c>
      <c r="AC105">
        <v>6</v>
      </c>
      <c r="AD105" t="s">
        <v>71</v>
      </c>
      <c r="AE105" t="s">
        <v>253</v>
      </c>
      <c r="AF105">
        <v>6</v>
      </c>
      <c r="AG105" t="s">
        <v>72</v>
      </c>
      <c r="AH105">
        <v>0.31880692961286072</v>
      </c>
      <c r="AI105">
        <v>0.35</v>
      </c>
      <c r="AJ105">
        <v>-0.11761009769071057</v>
      </c>
      <c r="AL105">
        <v>0.23238990230928941</v>
      </c>
      <c r="AM105">
        <v>7</v>
      </c>
      <c r="AN105">
        <v>0.41251161046274609</v>
      </c>
      <c r="AO105">
        <v>0.63857497442231193</v>
      </c>
    </row>
    <row r="106" spans="1:41" x14ac:dyDescent="0.35">
      <c r="A106" t="s">
        <v>142</v>
      </c>
      <c r="B106" t="s">
        <v>110</v>
      </c>
      <c r="C106" t="s">
        <v>87</v>
      </c>
      <c r="D106">
        <v>0.64125189576726904</v>
      </c>
      <c r="E106">
        <v>7</v>
      </c>
      <c r="F106">
        <v>0.64125189576726871</v>
      </c>
      <c r="I106">
        <f t="shared" si="1"/>
        <v>0</v>
      </c>
      <c r="L106">
        <v>0.64125189576726904</v>
      </c>
      <c r="M106">
        <v>0.64125189576726871</v>
      </c>
      <c r="AA106" t="s">
        <v>14</v>
      </c>
      <c r="AB106" t="s">
        <v>28</v>
      </c>
      <c r="AC106">
        <v>6</v>
      </c>
      <c r="AD106" t="s">
        <v>71</v>
      </c>
      <c r="AE106" t="s">
        <v>254</v>
      </c>
      <c r="AF106">
        <v>6</v>
      </c>
      <c r="AG106" t="s">
        <v>72</v>
      </c>
      <c r="AH106">
        <v>0.1545535296006175</v>
      </c>
      <c r="AI106">
        <v>0.18</v>
      </c>
      <c r="AJ106">
        <v>-8.8617269333516047E-3</v>
      </c>
      <c r="AL106">
        <v>0.17113827306664839</v>
      </c>
      <c r="AM106">
        <v>12</v>
      </c>
      <c r="AN106">
        <v>0.24108842185178289</v>
      </c>
      <c r="AO106">
        <v>0.44985460796702947</v>
      </c>
    </row>
    <row r="107" spans="1:41" x14ac:dyDescent="0.35">
      <c r="A107" t="s">
        <v>6</v>
      </c>
      <c r="B107" t="s">
        <v>111</v>
      </c>
      <c r="C107" t="s">
        <v>112</v>
      </c>
      <c r="D107">
        <v>0.74285714285714288</v>
      </c>
      <c r="E107">
        <v>12</v>
      </c>
      <c r="F107">
        <v>0.80298912635034336</v>
      </c>
      <c r="I107">
        <f t="shared" si="1"/>
        <v>6.013198349320048E-2</v>
      </c>
      <c r="L107">
        <v>0.74285714285714288</v>
      </c>
      <c r="M107">
        <v>0.80298912635034336</v>
      </c>
      <c r="AA107" t="s">
        <v>15</v>
      </c>
      <c r="AB107" t="s">
        <v>28</v>
      </c>
      <c r="AC107">
        <v>6</v>
      </c>
      <c r="AD107" t="s">
        <v>71</v>
      </c>
      <c r="AE107" t="s">
        <v>255</v>
      </c>
      <c r="AF107">
        <v>6</v>
      </c>
      <c r="AG107" t="s">
        <v>72</v>
      </c>
      <c r="AH107">
        <v>0.26128601975930599</v>
      </c>
      <c r="AI107">
        <v>0.28999999999999998</v>
      </c>
      <c r="AJ107">
        <v>-2.9494039749320966E-2</v>
      </c>
      <c r="AL107">
        <v>0.26050596025067901</v>
      </c>
      <c r="AM107">
        <v>6</v>
      </c>
      <c r="AN107">
        <v>0.35247986817817201</v>
      </c>
      <c r="AO107">
        <v>0.5724858268881059</v>
      </c>
    </row>
    <row r="108" spans="1:41" x14ac:dyDescent="0.35">
      <c r="A108" t="s">
        <v>7</v>
      </c>
      <c r="B108" t="s">
        <v>111</v>
      </c>
      <c r="C108" t="s">
        <v>112</v>
      </c>
      <c r="D108">
        <v>0.84375</v>
      </c>
      <c r="E108">
        <v>5</v>
      </c>
      <c r="F108">
        <v>0.93016556925464</v>
      </c>
      <c r="I108">
        <f t="shared" si="1"/>
        <v>8.6415569254640001E-2</v>
      </c>
      <c r="L108">
        <v>0.84375</v>
      </c>
      <c r="M108">
        <v>0.93016556925464</v>
      </c>
      <c r="AA108" t="s">
        <v>16</v>
      </c>
      <c r="AB108" t="s">
        <v>28</v>
      </c>
      <c r="AC108">
        <v>6</v>
      </c>
      <c r="AD108" t="s">
        <v>71</v>
      </c>
      <c r="AE108" t="s">
        <v>256</v>
      </c>
      <c r="AF108">
        <v>6</v>
      </c>
      <c r="AG108" t="s">
        <v>72</v>
      </c>
      <c r="AH108">
        <v>1.8653596945433239E-3</v>
      </c>
      <c r="AI108">
        <v>0.03</v>
      </c>
      <c r="AJ108">
        <v>-0.03</v>
      </c>
      <c r="AL108">
        <v>0</v>
      </c>
      <c r="AM108">
        <v>15</v>
      </c>
      <c r="AN108">
        <v>8.1735294631763086E-2</v>
      </c>
      <c r="AO108">
        <v>0.27442221280252821</v>
      </c>
    </row>
    <row r="109" spans="1:41" x14ac:dyDescent="0.35">
      <c r="A109" t="s">
        <v>8</v>
      </c>
      <c r="B109" t="s">
        <v>111</v>
      </c>
      <c r="C109" t="s">
        <v>112</v>
      </c>
      <c r="D109">
        <v>1.0102040816326501</v>
      </c>
      <c r="E109">
        <v>2</v>
      </c>
      <c r="F109">
        <v>1.0101781170483461</v>
      </c>
      <c r="I109">
        <f t="shared" si="1"/>
        <v>-2.5964584303928007E-5</v>
      </c>
      <c r="L109">
        <v>1.0102040816326501</v>
      </c>
      <c r="M109">
        <v>1.0101781170483461</v>
      </c>
      <c r="AA109" t="s">
        <v>17</v>
      </c>
      <c r="AB109" t="s">
        <v>28</v>
      </c>
      <c r="AC109">
        <v>6</v>
      </c>
      <c r="AD109" t="s">
        <v>71</v>
      </c>
      <c r="AE109" t="s">
        <v>257</v>
      </c>
      <c r="AF109">
        <v>6</v>
      </c>
      <c r="AG109" t="s">
        <v>72</v>
      </c>
      <c r="AH109">
        <v>0.45735228147121532</v>
      </c>
      <c r="AI109">
        <v>0.48</v>
      </c>
      <c r="AJ109">
        <v>-3.2381504571219577E-2</v>
      </c>
      <c r="AL109">
        <v>0.44761849542878041</v>
      </c>
      <c r="AM109">
        <v>2</v>
      </c>
      <c r="AN109">
        <v>0.55710457463284424</v>
      </c>
      <c r="AO109">
        <v>0.79775785630747154</v>
      </c>
    </row>
    <row r="110" spans="1:41" x14ac:dyDescent="0.35">
      <c r="A110" t="s">
        <v>9</v>
      </c>
      <c r="B110" t="s">
        <v>111</v>
      </c>
      <c r="C110" t="s">
        <v>112</v>
      </c>
      <c r="D110">
        <v>0.81720430107526898</v>
      </c>
      <c r="E110">
        <v>11</v>
      </c>
      <c r="F110">
        <v>0.82323833844260053</v>
      </c>
      <c r="I110">
        <f t="shared" si="1"/>
        <v>6.0340373673315462E-3</v>
      </c>
      <c r="L110">
        <v>0.81720430107526898</v>
      </c>
      <c r="M110">
        <v>0.82323833844260053</v>
      </c>
      <c r="AA110" t="s">
        <v>18</v>
      </c>
      <c r="AB110" t="s">
        <v>28</v>
      </c>
      <c r="AC110">
        <v>6</v>
      </c>
      <c r="AD110" t="s">
        <v>71</v>
      </c>
      <c r="AE110" t="s">
        <v>258</v>
      </c>
      <c r="AF110">
        <v>6</v>
      </c>
      <c r="AG110" t="s">
        <v>72</v>
      </c>
      <c r="AH110">
        <v>0</v>
      </c>
      <c r="AI110">
        <v>0.03</v>
      </c>
      <c r="AJ110">
        <v>0.17915769520452229</v>
      </c>
      <c r="AL110">
        <v>0.20915769520452229</v>
      </c>
      <c r="AM110">
        <v>8</v>
      </c>
      <c r="AN110">
        <v>7.9788510536449753E-2</v>
      </c>
      <c r="AO110">
        <v>0.27227899162659591</v>
      </c>
    </row>
    <row r="111" spans="1:41" x14ac:dyDescent="0.35">
      <c r="A111" t="s">
        <v>19</v>
      </c>
      <c r="B111" t="s">
        <v>111</v>
      </c>
      <c r="C111" t="s">
        <v>112</v>
      </c>
      <c r="D111">
        <v>0.90140845070422504</v>
      </c>
      <c r="E111">
        <v>1</v>
      </c>
      <c r="F111">
        <v>1.1467547574709249</v>
      </c>
      <c r="I111">
        <f t="shared" si="1"/>
        <v>0.24534630676669988</v>
      </c>
      <c r="L111">
        <v>0.90140845070422504</v>
      </c>
      <c r="M111">
        <v>1.1467547574709249</v>
      </c>
      <c r="AA111" t="s">
        <v>19</v>
      </c>
      <c r="AB111" t="s">
        <v>28</v>
      </c>
      <c r="AC111">
        <v>6</v>
      </c>
      <c r="AD111" t="s">
        <v>71</v>
      </c>
      <c r="AE111" t="s">
        <v>259</v>
      </c>
      <c r="AF111">
        <v>6</v>
      </c>
      <c r="AG111" t="s">
        <v>72</v>
      </c>
      <c r="AH111">
        <v>0.25589343446053542</v>
      </c>
      <c r="AI111">
        <v>0.28000000000000003</v>
      </c>
      <c r="AJ111">
        <v>-2.2988149287126447E-3</v>
      </c>
      <c r="AL111">
        <v>0.27770118507128738</v>
      </c>
      <c r="AM111">
        <v>4</v>
      </c>
      <c r="AN111">
        <v>0.34685189233899277</v>
      </c>
      <c r="AO111">
        <v>0.56628996930677433</v>
      </c>
    </row>
    <row r="112" spans="1:41" x14ac:dyDescent="0.35">
      <c r="A112" t="s">
        <v>10</v>
      </c>
      <c r="B112" t="s">
        <v>111</v>
      </c>
      <c r="C112" t="s">
        <v>112</v>
      </c>
      <c r="D112">
        <v>0.989247311827957</v>
      </c>
      <c r="E112">
        <v>3</v>
      </c>
      <c r="F112">
        <v>0.99754251804104543</v>
      </c>
      <c r="I112">
        <f t="shared" si="1"/>
        <v>8.2952062130884352E-3</v>
      </c>
      <c r="L112">
        <v>0.989247311827957</v>
      </c>
      <c r="M112">
        <v>0.99754251804104543</v>
      </c>
      <c r="AA112" t="s">
        <v>20</v>
      </c>
      <c r="AB112" t="s">
        <v>28</v>
      </c>
      <c r="AC112">
        <v>6</v>
      </c>
      <c r="AD112" t="s">
        <v>71</v>
      </c>
      <c r="AE112" t="s">
        <v>260</v>
      </c>
      <c r="AF112">
        <v>6</v>
      </c>
      <c r="AG112" t="s">
        <v>72</v>
      </c>
      <c r="AH112">
        <v>0.22363966956034059</v>
      </c>
      <c r="AI112">
        <v>0.24</v>
      </c>
      <c r="AJ112">
        <v>2.1964332375503715E-2</v>
      </c>
      <c r="AL112">
        <v>0.26196433237550371</v>
      </c>
      <c r="AM112">
        <v>5</v>
      </c>
      <c r="AN112">
        <v>0.31319022552730053</v>
      </c>
      <c r="AO112">
        <v>0.52923172679201613</v>
      </c>
    </row>
    <row r="113" spans="1:41" x14ac:dyDescent="0.35">
      <c r="A113" t="s">
        <v>11</v>
      </c>
      <c r="B113" t="s">
        <v>111</v>
      </c>
      <c r="C113" t="s">
        <v>112</v>
      </c>
      <c r="D113">
        <v>0.61428571428571399</v>
      </c>
      <c r="E113">
        <v>15</v>
      </c>
      <c r="F113">
        <v>0.68820971389931673</v>
      </c>
      <c r="I113">
        <f t="shared" si="1"/>
        <v>7.3923999613602742E-2</v>
      </c>
      <c r="L113">
        <v>0.61428571428571399</v>
      </c>
      <c r="M113">
        <v>0.68820971389931673</v>
      </c>
      <c r="AA113" t="s">
        <v>21</v>
      </c>
      <c r="AB113" t="s">
        <v>28</v>
      </c>
      <c r="AC113">
        <v>6</v>
      </c>
      <c r="AD113" t="s">
        <v>71</v>
      </c>
      <c r="AE113" t="s">
        <v>261</v>
      </c>
      <c r="AF113">
        <v>6</v>
      </c>
      <c r="AG113" t="s">
        <v>72</v>
      </c>
      <c r="AH113">
        <v>0.2384178404252319</v>
      </c>
      <c r="AI113">
        <v>0.26</v>
      </c>
      <c r="AJ113">
        <v>-7.5071727886684148E-3</v>
      </c>
      <c r="AL113">
        <v>0.25249282721133159</v>
      </c>
      <c r="AN113">
        <v>0.32861347503877769</v>
      </c>
      <c r="AO113">
        <v>0.54621123419309991</v>
      </c>
    </row>
    <row r="114" spans="1:41" x14ac:dyDescent="0.35">
      <c r="A114" t="s">
        <v>12</v>
      </c>
      <c r="B114" t="s">
        <v>111</v>
      </c>
      <c r="C114" t="s">
        <v>112</v>
      </c>
      <c r="E114">
        <v>10</v>
      </c>
      <c r="F114">
        <v>0.83089798421015193</v>
      </c>
      <c r="I114">
        <f t="shared" si="1"/>
        <v>0.83089798421015193</v>
      </c>
      <c r="M114">
        <v>0.83089798421015193</v>
      </c>
      <c r="AA114" t="s">
        <v>6</v>
      </c>
      <c r="AB114" t="s">
        <v>29</v>
      </c>
      <c r="AC114">
        <v>7</v>
      </c>
      <c r="AD114" t="s">
        <v>73</v>
      </c>
      <c r="AE114" t="s">
        <v>262</v>
      </c>
      <c r="AF114">
        <v>7</v>
      </c>
      <c r="AG114" t="s">
        <v>74</v>
      </c>
      <c r="AH114">
        <v>6.1789953737404382E-2</v>
      </c>
      <c r="AI114">
        <v>0.02</v>
      </c>
      <c r="AJ114">
        <v>9.0570501496816197E-2</v>
      </c>
      <c r="AL114">
        <v>0.1105705014968162</v>
      </c>
      <c r="AM114">
        <v>12</v>
      </c>
      <c r="AN114">
        <v>0.1011532186616579</v>
      </c>
      <c r="AO114">
        <v>0.2332733868428262</v>
      </c>
    </row>
    <row r="115" spans="1:41" x14ac:dyDescent="0.35">
      <c r="A115" t="s">
        <v>13</v>
      </c>
      <c r="B115" t="s">
        <v>111</v>
      </c>
      <c r="C115" t="s">
        <v>112</v>
      </c>
      <c r="D115">
        <v>0.70769230769230795</v>
      </c>
      <c r="E115">
        <v>9</v>
      </c>
      <c r="F115">
        <v>0.83323671615554196</v>
      </c>
      <c r="I115">
        <f t="shared" si="1"/>
        <v>0.125544408463234</v>
      </c>
      <c r="L115">
        <v>0.70769230769230795</v>
      </c>
      <c r="M115">
        <v>0.83323671615554196</v>
      </c>
      <c r="AA115" t="s">
        <v>7</v>
      </c>
      <c r="AB115" t="s">
        <v>29</v>
      </c>
      <c r="AC115">
        <v>7</v>
      </c>
      <c r="AD115" t="s">
        <v>73</v>
      </c>
      <c r="AE115" t="s">
        <v>263</v>
      </c>
      <c r="AF115">
        <v>7</v>
      </c>
      <c r="AG115" t="s">
        <v>74</v>
      </c>
      <c r="AH115">
        <v>0.49224244502058417</v>
      </c>
      <c r="AI115">
        <v>0.36</v>
      </c>
      <c r="AJ115">
        <v>0.15756882529929483</v>
      </c>
      <c r="AL115">
        <v>0.51756882529929482</v>
      </c>
      <c r="AM115">
        <v>1</v>
      </c>
      <c r="AN115">
        <v>0.60879594988107233</v>
      </c>
      <c r="AO115">
        <v>1</v>
      </c>
    </row>
    <row r="116" spans="1:41" x14ac:dyDescent="0.35">
      <c r="A116" t="s">
        <v>14</v>
      </c>
      <c r="B116" t="s">
        <v>111</v>
      </c>
      <c r="C116" t="s">
        <v>112</v>
      </c>
      <c r="D116">
        <v>0.69090909090909103</v>
      </c>
      <c r="E116">
        <v>14</v>
      </c>
      <c r="F116">
        <v>0.69625132326187655</v>
      </c>
      <c r="I116">
        <f t="shared" si="1"/>
        <v>5.3422323527855253E-3</v>
      </c>
      <c r="L116">
        <v>0.69090909090909103</v>
      </c>
      <c r="M116">
        <v>0.69625132326187655</v>
      </c>
      <c r="AA116" t="s">
        <v>8</v>
      </c>
      <c r="AB116" t="s">
        <v>29</v>
      </c>
      <c r="AC116">
        <v>7</v>
      </c>
      <c r="AD116" t="s">
        <v>73</v>
      </c>
      <c r="AE116" t="s">
        <v>264</v>
      </c>
      <c r="AF116">
        <v>7</v>
      </c>
      <c r="AG116" t="s">
        <v>74</v>
      </c>
      <c r="AH116">
        <v>0.45445047672906358</v>
      </c>
      <c r="AI116">
        <v>0.45</v>
      </c>
      <c r="AJ116">
        <v>4.4504767290635683E-3</v>
      </c>
      <c r="AL116">
        <v>0.45445047672906358</v>
      </c>
      <c r="AM116">
        <v>2</v>
      </c>
      <c r="AN116">
        <v>0.564226994211946</v>
      </c>
      <c r="AO116">
        <v>0.93268453908508464</v>
      </c>
    </row>
    <row r="117" spans="1:41" x14ac:dyDescent="0.35">
      <c r="A117" t="s">
        <v>15</v>
      </c>
      <c r="B117" t="s">
        <v>111</v>
      </c>
      <c r="C117" t="s">
        <v>112</v>
      </c>
      <c r="D117">
        <v>0.70588235294117696</v>
      </c>
      <c r="E117">
        <v>13</v>
      </c>
      <c r="F117">
        <v>0.7232975118670939</v>
      </c>
      <c r="I117">
        <f t="shared" si="1"/>
        <v>1.741515892591694E-2</v>
      </c>
      <c r="L117">
        <v>0.70588235294117696</v>
      </c>
      <c r="M117">
        <v>0.7232975118670939</v>
      </c>
      <c r="AA117" t="s">
        <v>9</v>
      </c>
      <c r="AB117" t="s">
        <v>29</v>
      </c>
      <c r="AC117">
        <v>7</v>
      </c>
      <c r="AD117" t="s">
        <v>73</v>
      </c>
      <c r="AE117" t="s">
        <v>265</v>
      </c>
      <c r="AF117">
        <v>7</v>
      </c>
      <c r="AG117" t="s">
        <v>74</v>
      </c>
      <c r="AH117">
        <v>0.12598642913285929</v>
      </c>
      <c r="AI117">
        <v>0.14000000000000001</v>
      </c>
      <c r="AJ117">
        <v>9.4569649589411581E-2</v>
      </c>
      <c r="AL117">
        <v>0.23456964958941159</v>
      </c>
      <c r="AM117">
        <v>5</v>
      </c>
      <c r="AN117">
        <v>0.17686162961140331</v>
      </c>
      <c r="AO117">
        <v>0.34762084017003692</v>
      </c>
    </row>
    <row r="118" spans="1:41" x14ac:dyDescent="0.35">
      <c r="A118" t="s">
        <v>16</v>
      </c>
      <c r="B118" t="s">
        <v>111</v>
      </c>
      <c r="C118" t="s">
        <v>112</v>
      </c>
      <c r="D118">
        <v>0.82926829268292701</v>
      </c>
      <c r="E118">
        <v>8</v>
      </c>
      <c r="F118">
        <v>0.83675029257627787</v>
      </c>
      <c r="I118">
        <f t="shared" si="1"/>
        <v>7.4819998933508547E-3</v>
      </c>
      <c r="L118">
        <v>0.82926829268292701</v>
      </c>
      <c r="M118">
        <v>0.83675029257627787</v>
      </c>
      <c r="AA118" t="s">
        <v>10</v>
      </c>
      <c r="AB118" t="s">
        <v>29</v>
      </c>
      <c r="AC118">
        <v>7</v>
      </c>
      <c r="AD118" t="s">
        <v>73</v>
      </c>
      <c r="AE118" t="s">
        <v>266</v>
      </c>
      <c r="AF118">
        <v>7</v>
      </c>
      <c r="AG118" t="s">
        <v>74</v>
      </c>
      <c r="AH118">
        <v>0.22738497666345051</v>
      </c>
      <c r="AI118">
        <v>0.22</v>
      </c>
      <c r="AJ118">
        <v>2.587337139288251E-2</v>
      </c>
      <c r="AL118">
        <v>0.24587337139288251</v>
      </c>
      <c r="AM118">
        <v>4</v>
      </c>
      <c r="AN118">
        <v>0.29644331784061101</v>
      </c>
      <c r="AO118">
        <v>0.52823302502562697</v>
      </c>
    </row>
    <row r="119" spans="1:41" x14ac:dyDescent="0.35">
      <c r="A119" t="s">
        <v>141</v>
      </c>
      <c r="B119" t="s">
        <v>111</v>
      </c>
      <c r="C119" t="s">
        <v>112</v>
      </c>
      <c r="D119">
        <v>0.84210526315789502</v>
      </c>
      <c r="E119">
        <v>6</v>
      </c>
      <c r="F119">
        <v>0.92852733288673861</v>
      </c>
      <c r="I119">
        <f t="shared" si="1"/>
        <v>8.6422069728843587E-2</v>
      </c>
      <c r="L119">
        <v>0.84210526315789502</v>
      </c>
      <c r="M119">
        <v>0.92852733288673861</v>
      </c>
      <c r="AA119" t="s">
        <v>11</v>
      </c>
      <c r="AB119" t="s">
        <v>29</v>
      </c>
      <c r="AC119">
        <v>7</v>
      </c>
      <c r="AD119" t="s">
        <v>73</v>
      </c>
      <c r="AE119" t="s">
        <v>267</v>
      </c>
      <c r="AF119">
        <v>7</v>
      </c>
      <c r="AG119" t="s">
        <v>74</v>
      </c>
      <c r="AH119">
        <v>8.4580507260073129E-2</v>
      </c>
      <c r="AI119">
        <v>0.08</v>
      </c>
      <c r="AJ119">
        <v>0.1244617197879704</v>
      </c>
      <c r="AL119">
        <v>0.2044617197879704</v>
      </c>
      <c r="AM119">
        <v>7</v>
      </c>
      <c r="AN119">
        <v>0.1280306536179785</v>
      </c>
      <c r="AO119">
        <v>0.27386816621632382</v>
      </c>
    </row>
    <row r="120" spans="1:41" x14ac:dyDescent="0.35">
      <c r="A120" t="s">
        <v>18</v>
      </c>
      <c r="B120" t="s">
        <v>111</v>
      </c>
      <c r="C120" t="s">
        <v>112</v>
      </c>
      <c r="D120">
        <v>0.88732394366197198</v>
      </c>
      <c r="E120">
        <v>4</v>
      </c>
      <c r="F120">
        <v>0.95241257913987931</v>
      </c>
      <c r="I120">
        <f t="shared" si="1"/>
        <v>6.5088635477907331E-2</v>
      </c>
      <c r="L120">
        <v>0.88732394366197198</v>
      </c>
      <c r="M120">
        <v>0.95241257913987931</v>
      </c>
      <c r="AA120" t="s">
        <v>12</v>
      </c>
      <c r="AB120" t="s">
        <v>29</v>
      </c>
      <c r="AC120">
        <v>7</v>
      </c>
      <c r="AD120" t="s">
        <v>73</v>
      </c>
      <c r="AE120" t="s">
        <v>268</v>
      </c>
      <c r="AF120">
        <v>7</v>
      </c>
      <c r="AG120" t="s">
        <v>74</v>
      </c>
      <c r="AH120">
        <v>0</v>
      </c>
      <c r="AI120">
        <v>0.02</v>
      </c>
      <c r="AJ120">
        <v>-1.5595431154459775E-2</v>
      </c>
      <c r="AL120">
        <v>4.4045688455402257E-3</v>
      </c>
      <c r="AM120">
        <v>15</v>
      </c>
      <c r="AN120">
        <v>2.8282875215226749E-2</v>
      </c>
      <c r="AO120">
        <v>0.1232124558095534</v>
      </c>
    </row>
    <row r="121" spans="1:41" x14ac:dyDescent="0.35">
      <c r="A121" t="s">
        <v>142</v>
      </c>
      <c r="B121" t="s">
        <v>111</v>
      </c>
      <c r="C121" t="s">
        <v>112</v>
      </c>
      <c r="D121">
        <v>0.91304347826086996</v>
      </c>
      <c r="E121">
        <v>7</v>
      </c>
      <c r="F121">
        <v>0.91228347662310671</v>
      </c>
      <c r="I121">
        <f t="shared" si="1"/>
        <v>-7.6000163776324126E-4</v>
      </c>
      <c r="L121">
        <v>0.91304347826086996</v>
      </c>
      <c r="M121">
        <v>0.91228347662310671</v>
      </c>
      <c r="AA121" t="s">
        <v>13</v>
      </c>
      <c r="AB121" t="s">
        <v>29</v>
      </c>
      <c r="AC121">
        <v>7</v>
      </c>
      <c r="AD121" t="s">
        <v>73</v>
      </c>
      <c r="AE121" t="s">
        <v>269</v>
      </c>
      <c r="AF121">
        <v>7</v>
      </c>
      <c r="AG121" t="s">
        <v>74</v>
      </c>
      <c r="AH121">
        <v>7.2032999452181917E-2</v>
      </c>
      <c r="AI121">
        <v>0.15</v>
      </c>
      <c r="AJ121">
        <v>-4.1518650021922801E-2</v>
      </c>
      <c r="AL121">
        <v>0.10848134997807719</v>
      </c>
      <c r="AM121">
        <v>13</v>
      </c>
      <c r="AN121">
        <v>0.1132330830089506</v>
      </c>
      <c r="AO121">
        <v>0.25151841018069521</v>
      </c>
    </row>
    <row r="122" spans="1:41" x14ac:dyDescent="0.35">
      <c r="A122" t="s">
        <v>6</v>
      </c>
      <c r="B122" t="s">
        <v>113</v>
      </c>
      <c r="D122">
        <v>0.38</v>
      </c>
      <c r="E122">
        <v>7</v>
      </c>
      <c r="F122">
        <v>0.38</v>
      </c>
      <c r="I122">
        <f t="shared" si="1"/>
        <v>0</v>
      </c>
      <c r="L122">
        <v>0.38</v>
      </c>
      <c r="M122">
        <v>0.38</v>
      </c>
      <c r="AA122" t="s">
        <v>14</v>
      </c>
      <c r="AB122" t="s">
        <v>29</v>
      </c>
      <c r="AC122">
        <v>7</v>
      </c>
      <c r="AD122" t="s">
        <v>73</v>
      </c>
      <c r="AE122" t="s">
        <v>270</v>
      </c>
      <c r="AF122">
        <v>7</v>
      </c>
      <c r="AG122" t="s">
        <v>74</v>
      </c>
      <c r="AH122">
        <v>0.1621739658102703</v>
      </c>
      <c r="AI122">
        <v>0.16</v>
      </c>
      <c r="AJ122">
        <v>1.6202443553904405E-2</v>
      </c>
      <c r="AL122">
        <v>0.17620244355390441</v>
      </c>
      <c r="AM122">
        <v>8</v>
      </c>
      <c r="AN122">
        <v>0.21953844140139109</v>
      </c>
      <c r="AO122">
        <v>0.4120784702152519</v>
      </c>
    </row>
    <row r="123" spans="1:41" x14ac:dyDescent="0.35">
      <c r="A123" t="s">
        <v>7</v>
      </c>
      <c r="B123" t="s">
        <v>113</v>
      </c>
      <c r="D123">
        <v>0.31578947368421101</v>
      </c>
      <c r="E123">
        <v>5</v>
      </c>
      <c r="F123">
        <v>0.41274864376130205</v>
      </c>
      <c r="I123">
        <f t="shared" si="1"/>
        <v>9.6959170077091039E-2</v>
      </c>
      <c r="L123">
        <v>0.31578947368421101</v>
      </c>
      <c r="M123">
        <v>0.41274864376130205</v>
      </c>
      <c r="AA123" t="s">
        <v>15</v>
      </c>
      <c r="AB123" t="s">
        <v>29</v>
      </c>
      <c r="AC123">
        <v>7</v>
      </c>
      <c r="AD123" t="s">
        <v>73</v>
      </c>
      <c r="AE123" t="s">
        <v>271</v>
      </c>
      <c r="AF123">
        <v>7</v>
      </c>
      <c r="AG123" t="s">
        <v>74</v>
      </c>
      <c r="AH123">
        <v>0.17720522443112471</v>
      </c>
      <c r="AI123">
        <v>0.33</v>
      </c>
      <c r="AJ123">
        <v>0.1149238236572937</v>
      </c>
      <c r="AL123">
        <v>0.44492382365729372</v>
      </c>
      <c r="AM123">
        <v>3</v>
      </c>
      <c r="AN123">
        <v>0.23726515766968201</v>
      </c>
      <c r="AO123">
        <v>0.43885230994725488</v>
      </c>
    </row>
    <row r="124" spans="1:41" x14ac:dyDescent="0.35">
      <c r="A124" t="s">
        <v>8</v>
      </c>
      <c r="B124" t="s">
        <v>113</v>
      </c>
      <c r="E124" t="s">
        <v>148</v>
      </c>
      <c r="I124">
        <f t="shared" si="1"/>
        <v>0</v>
      </c>
      <c r="AA124" t="s">
        <v>16</v>
      </c>
      <c r="AB124" t="s">
        <v>29</v>
      </c>
      <c r="AC124">
        <v>7</v>
      </c>
      <c r="AD124" t="s">
        <v>73</v>
      </c>
      <c r="AE124" t="s">
        <v>272</v>
      </c>
      <c r="AF124">
        <v>7</v>
      </c>
      <c r="AG124" t="s">
        <v>74</v>
      </c>
      <c r="AH124">
        <v>0.13707819090336931</v>
      </c>
      <c r="AI124">
        <v>0.1</v>
      </c>
      <c r="AJ124">
        <v>-8.8728393584203841E-3</v>
      </c>
      <c r="AL124">
        <v>9.1127160641579621E-2</v>
      </c>
      <c r="AM124">
        <v>14</v>
      </c>
      <c r="AN124">
        <v>0.18994240473348881</v>
      </c>
      <c r="AO124">
        <v>0.3673776056864772</v>
      </c>
    </row>
    <row r="125" spans="1:41" x14ac:dyDescent="0.35">
      <c r="A125" t="s">
        <v>9</v>
      </c>
      <c r="B125" t="s">
        <v>113</v>
      </c>
      <c r="D125">
        <v>0.28534704370179897</v>
      </c>
      <c r="E125">
        <v>10</v>
      </c>
      <c r="F125">
        <v>0.28476906276096869</v>
      </c>
      <c r="I125">
        <f t="shared" si="1"/>
        <v>-5.7798094083028051E-4</v>
      </c>
      <c r="L125">
        <v>0.28534704370179897</v>
      </c>
      <c r="M125">
        <v>0.28476906276096869</v>
      </c>
      <c r="AA125" t="s">
        <v>17</v>
      </c>
      <c r="AB125" t="s">
        <v>29</v>
      </c>
      <c r="AC125">
        <v>7</v>
      </c>
      <c r="AD125" t="s">
        <v>73</v>
      </c>
      <c r="AE125" t="s">
        <v>273</v>
      </c>
      <c r="AF125">
        <v>7</v>
      </c>
      <c r="AG125" t="s">
        <v>74</v>
      </c>
      <c r="AH125">
        <v>0.1048158824116284</v>
      </c>
      <c r="AI125">
        <v>0.09</v>
      </c>
      <c r="AJ125">
        <v>0.1340518500538295</v>
      </c>
      <c r="AL125">
        <v>0.22405185005382949</v>
      </c>
      <c r="AM125">
        <v>6</v>
      </c>
      <c r="AN125">
        <v>0.15189470671838709</v>
      </c>
      <c r="AO125">
        <v>0.30991163435764318</v>
      </c>
    </row>
    <row r="126" spans="1:41" x14ac:dyDescent="0.35">
      <c r="A126" t="s">
        <v>19</v>
      </c>
      <c r="B126" t="s">
        <v>113</v>
      </c>
      <c r="E126">
        <v>3</v>
      </c>
      <c r="F126">
        <v>0.45704627578971901</v>
      </c>
      <c r="I126">
        <f t="shared" si="1"/>
        <v>0.45704627578971901</v>
      </c>
      <c r="M126">
        <v>0.45704627578971901</v>
      </c>
      <c r="AA126" t="s">
        <v>18</v>
      </c>
      <c r="AB126" t="s">
        <v>29</v>
      </c>
      <c r="AC126">
        <v>7</v>
      </c>
      <c r="AD126" t="s">
        <v>73</v>
      </c>
      <c r="AE126" t="s">
        <v>274</v>
      </c>
      <c r="AF126">
        <v>7</v>
      </c>
      <c r="AG126" t="s">
        <v>74</v>
      </c>
      <c r="AH126">
        <v>0.3082698220177057</v>
      </c>
      <c r="AI126">
        <v>0.27</v>
      </c>
      <c r="AJ126">
        <v>-0.11623154297172442</v>
      </c>
      <c r="AL126">
        <v>0.1537684570282756</v>
      </c>
      <c r="AM126">
        <v>11</v>
      </c>
      <c r="AN126">
        <v>0.3918327153731756</v>
      </c>
      <c r="AO126">
        <v>0.67230598264596342</v>
      </c>
    </row>
    <row r="127" spans="1:41" x14ac:dyDescent="0.35">
      <c r="A127" t="s">
        <v>10</v>
      </c>
      <c r="B127" t="s">
        <v>113</v>
      </c>
      <c r="D127">
        <v>0.36239782016348798</v>
      </c>
      <c r="E127">
        <v>8</v>
      </c>
      <c r="F127">
        <v>0.36172994171795847</v>
      </c>
      <c r="I127">
        <f t="shared" si="1"/>
        <v>-6.6787844552951281E-4</v>
      </c>
      <c r="L127">
        <v>0.36239782016348798</v>
      </c>
      <c r="M127">
        <v>0.36172994171795847</v>
      </c>
      <c r="AA127" t="s">
        <v>19</v>
      </c>
      <c r="AB127" t="s">
        <v>29</v>
      </c>
      <c r="AC127">
        <v>7</v>
      </c>
      <c r="AD127" t="s">
        <v>73</v>
      </c>
      <c r="AE127" t="s">
        <v>275</v>
      </c>
      <c r="AF127">
        <v>7</v>
      </c>
      <c r="AG127" t="s">
        <v>74</v>
      </c>
      <c r="AH127">
        <v>0.20899567737722641</v>
      </c>
      <c r="AI127">
        <v>0.1</v>
      </c>
      <c r="AJ127">
        <v>6.5062173742802404E-2</v>
      </c>
      <c r="AL127">
        <v>0.16506217374280241</v>
      </c>
      <c r="AM127">
        <v>9</v>
      </c>
      <c r="AN127">
        <v>0.27475638535930091</v>
      </c>
      <c r="AO127">
        <v>0.49547780709662992</v>
      </c>
    </row>
    <row r="128" spans="1:41" x14ac:dyDescent="0.35">
      <c r="A128" t="s">
        <v>11</v>
      </c>
      <c r="B128" t="s">
        <v>113</v>
      </c>
      <c r="D128">
        <v>0.39</v>
      </c>
      <c r="E128">
        <v>6</v>
      </c>
      <c r="F128">
        <v>0.39</v>
      </c>
      <c r="I128">
        <f t="shared" si="1"/>
        <v>0</v>
      </c>
      <c r="L128">
        <v>0.39</v>
      </c>
      <c r="M128">
        <v>0.39</v>
      </c>
      <c r="AA128" t="s">
        <v>20</v>
      </c>
      <c r="AB128" t="s">
        <v>29</v>
      </c>
      <c r="AC128">
        <v>7</v>
      </c>
      <c r="AD128" t="s">
        <v>73</v>
      </c>
      <c r="AE128" t="s">
        <v>276</v>
      </c>
      <c r="AF128">
        <v>7</v>
      </c>
      <c r="AG128" t="s">
        <v>74</v>
      </c>
      <c r="AH128">
        <v>9.3184179242926851E-2</v>
      </c>
      <c r="AI128">
        <v>0.09</v>
      </c>
      <c r="AJ128">
        <v>6.9293903321948902E-2</v>
      </c>
      <c r="AL128">
        <v>0.1592939033219489</v>
      </c>
      <c r="AM128">
        <v>10</v>
      </c>
      <c r="AN128">
        <v>0.13817716602605401</v>
      </c>
      <c r="AO128">
        <v>0.28919311940793863</v>
      </c>
    </row>
    <row r="129" spans="1:41" x14ac:dyDescent="0.35">
      <c r="A129" t="s">
        <v>12</v>
      </c>
      <c r="B129" t="s">
        <v>113</v>
      </c>
      <c r="E129">
        <v>2</v>
      </c>
      <c r="F129">
        <v>0.53247310509700563</v>
      </c>
      <c r="I129">
        <f t="shared" si="1"/>
        <v>0.53247310509700563</v>
      </c>
      <c r="M129">
        <v>0.53247310509700563</v>
      </c>
      <c r="AA129" t="s">
        <v>21</v>
      </c>
      <c r="AB129" t="s">
        <v>29</v>
      </c>
      <c r="AC129">
        <v>7</v>
      </c>
      <c r="AD129" t="s">
        <v>73</v>
      </c>
      <c r="AE129" t="s">
        <v>277</v>
      </c>
      <c r="AF129">
        <v>7</v>
      </c>
      <c r="AG129" t="s">
        <v>74</v>
      </c>
      <c r="AH129">
        <v>0.1806793820126579</v>
      </c>
      <c r="AI129">
        <v>0.17</v>
      </c>
      <c r="AJ129">
        <v>4.9654018341245998E-2</v>
      </c>
      <c r="AL129">
        <v>0.21965401834124601</v>
      </c>
      <c r="AN129">
        <v>0.2413623132886884</v>
      </c>
      <c r="AO129">
        <v>0.44504051684582041</v>
      </c>
    </row>
    <row r="130" spans="1:41" x14ac:dyDescent="0.35">
      <c r="A130" t="s">
        <v>13</v>
      </c>
      <c r="B130" t="s">
        <v>113</v>
      </c>
      <c r="D130">
        <v>0.27713920817369098</v>
      </c>
      <c r="E130">
        <v>9</v>
      </c>
      <c r="F130">
        <v>0.35244793075466596</v>
      </c>
      <c r="I130">
        <f t="shared" si="1"/>
        <v>7.5308722580974985E-2</v>
      </c>
      <c r="L130">
        <v>0.27713920817369098</v>
      </c>
      <c r="M130">
        <v>0.35244793075466596</v>
      </c>
      <c r="AA130" t="s">
        <v>6</v>
      </c>
      <c r="AB130" t="s">
        <v>30</v>
      </c>
      <c r="AC130">
        <v>8</v>
      </c>
      <c r="AD130" t="s">
        <v>75</v>
      </c>
      <c r="AE130" t="s">
        <v>278</v>
      </c>
      <c r="AF130">
        <v>8</v>
      </c>
      <c r="AG130" t="s">
        <v>76</v>
      </c>
      <c r="AI130">
        <v>0.52</v>
      </c>
      <c r="AJ130">
        <v>-0.52</v>
      </c>
      <c r="AM130" t="s">
        <v>148</v>
      </c>
      <c r="AO130">
        <v>0.89353471144569141</v>
      </c>
    </row>
    <row r="131" spans="1:41" x14ac:dyDescent="0.35">
      <c r="A131" t="s">
        <v>14</v>
      </c>
      <c r="B131" t="s">
        <v>113</v>
      </c>
      <c r="D131">
        <v>0.22</v>
      </c>
      <c r="E131">
        <v>14</v>
      </c>
      <c r="F131">
        <v>0.22</v>
      </c>
      <c r="I131">
        <f t="shared" ref="I131:I194" si="2">F131-D131</f>
        <v>0</v>
      </c>
      <c r="L131">
        <v>0.22</v>
      </c>
      <c r="M131">
        <v>0.22</v>
      </c>
      <c r="AA131" t="s">
        <v>7</v>
      </c>
      <c r="AB131" t="s">
        <v>30</v>
      </c>
      <c r="AC131">
        <v>8</v>
      </c>
      <c r="AD131" t="s">
        <v>75</v>
      </c>
      <c r="AE131" t="s">
        <v>279</v>
      </c>
      <c r="AF131">
        <v>8</v>
      </c>
      <c r="AG131" t="s">
        <v>76</v>
      </c>
      <c r="AJ131">
        <v>0</v>
      </c>
      <c r="AM131" t="s">
        <v>148</v>
      </c>
      <c r="AO131">
        <v>0.89353471144569141</v>
      </c>
    </row>
    <row r="132" spans="1:41" x14ac:dyDescent="0.35">
      <c r="A132" t="s">
        <v>15</v>
      </c>
      <c r="B132" t="s">
        <v>113</v>
      </c>
      <c r="D132">
        <v>0.27551020408163301</v>
      </c>
      <c r="E132">
        <v>11</v>
      </c>
      <c r="F132">
        <v>0.2759007859548841</v>
      </c>
      <c r="I132">
        <f t="shared" si="2"/>
        <v>3.9058187325108351E-4</v>
      </c>
      <c r="L132">
        <v>0.27551020408163301</v>
      </c>
      <c r="M132">
        <v>0.2759007859548841</v>
      </c>
      <c r="AA132" t="s">
        <v>8</v>
      </c>
      <c r="AB132" t="s">
        <v>30</v>
      </c>
      <c r="AC132">
        <v>8</v>
      </c>
      <c r="AD132" t="s">
        <v>75</v>
      </c>
      <c r="AE132" t="s">
        <v>280</v>
      </c>
      <c r="AF132">
        <v>8</v>
      </c>
      <c r="AG132" t="s">
        <v>76</v>
      </c>
      <c r="AJ132">
        <v>0</v>
      </c>
      <c r="AM132" t="s">
        <v>148</v>
      </c>
      <c r="AO132">
        <v>0.89353471144569141</v>
      </c>
    </row>
    <row r="133" spans="1:41" x14ac:dyDescent="0.35">
      <c r="A133" t="s">
        <v>16</v>
      </c>
      <c r="B133" t="s">
        <v>113</v>
      </c>
      <c r="D133">
        <v>0.45772594752186602</v>
      </c>
      <c r="E133">
        <v>1</v>
      </c>
      <c r="F133">
        <v>1.3377594913035344</v>
      </c>
      <c r="I133">
        <f t="shared" si="2"/>
        <v>0.88003354378166843</v>
      </c>
      <c r="L133">
        <v>0.45772594752186602</v>
      </c>
      <c r="M133">
        <v>1.3377594913035344</v>
      </c>
      <c r="AA133" t="s">
        <v>9</v>
      </c>
      <c r="AB133" t="s">
        <v>30</v>
      </c>
      <c r="AC133">
        <v>8</v>
      </c>
      <c r="AD133" t="s">
        <v>75</v>
      </c>
      <c r="AE133" t="s">
        <v>281</v>
      </c>
      <c r="AF133">
        <v>8</v>
      </c>
      <c r="AG133" t="s">
        <v>76</v>
      </c>
      <c r="AH133">
        <v>0.61467855688163908</v>
      </c>
      <c r="AJ133">
        <v>0</v>
      </c>
      <c r="AM133" t="s">
        <v>148</v>
      </c>
      <c r="AN133">
        <v>0.72583197568881475</v>
      </c>
      <c r="AO133">
        <v>1</v>
      </c>
    </row>
    <row r="134" spans="1:41" x14ac:dyDescent="0.35">
      <c r="A134" t="s">
        <v>141</v>
      </c>
      <c r="B134" t="s">
        <v>113</v>
      </c>
      <c r="D134">
        <v>0.265822784810127</v>
      </c>
      <c r="E134">
        <v>13</v>
      </c>
      <c r="F134">
        <v>0.26625555569625065</v>
      </c>
      <c r="I134">
        <f t="shared" si="2"/>
        <v>4.3277088612364567E-4</v>
      </c>
      <c r="L134">
        <v>0.265822784810127</v>
      </c>
      <c r="M134">
        <v>0.26625555569625065</v>
      </c>
      <c r="AA134" t="s">
        <v>10</v>
      </c>
      <c r="AB134" t="s">
        <v>30</v>
      </c>
      <c r="AC134">
        <v>8</v>
      </c>
      <c r="AD134" t="s">
        <v>75</v>
      </c>
      <c r="AE134" t="s">
        <v>282</v>
      </c>
      <c r="AF134">
        <v>8</v>
      </c>
      <c r="AG134" t="s">
        <v>76</v>
      </c>
      <c r="AI134">
        <v>0.81</v>
      </c>
      <c r="AJ134">
        <v>-0.81</v>
      </c>
      <c r="AM134" t="s">
        <v>148</v>
      </c>
      <c r="AO134">
        <v>0.89353471144569141</v>
      </c>
    </row>
    <row r="135" spans="1:41" x14ac:dyDescent="0.35">
      <c r="A135" t="s">
        <v>18</v>
      </c>
      <c r="B135" t="s">
        <v>113</v>
      </c>
      <c r="D135">
        <v>0.273885350318471</v>
      </c>
      <c r="E135">
        <v>12</v>
      </c>
      <c r="F135">
        <v>0.27373931651148276</v>
      </c>
      <c r="I135">
        <f t="shared" si="2"/>
        <v>-1.4603380698824386E-4</v>
      </c>
      <c r="L135">
        <v>0.273885350318471</v>
      </c>
      <c r="M135">
        <v>0.27373931651148276</v>
      </c>
      <c r="AA135" t="s">
        <v>11</v>
      </c>
      <c r="AB135" t="s">
        <v>30</v>
      </c>
      <c r="AC135">
        <v>8</v>
      </c>
      <c r="AD135" t="s">
        <v>75</v>
      </c>
      <c r="AE135" t="s">
        <v>283</v>
      </c>
      <c r="AF135">
        <v>8</v>
      </c>
      <c r="AG135" t="s">
        <v>76</v>
      </c>
      <c r="AH135">
        <v>0</v>
      </c>
      <c r="AI135">
        <v>0.12</v>
      </c>
      <c r="AJ135">
        <v>-0.12</v>
      </c>
      <c r="AM135" t="s">
        <v>148</v>
      </c>
      <c r="AN135">
        <v>0.21077981640471821</v>
      </c>
      <c r="AO135">
        <v>0.73068362546889187</v>
      </c>
    </row>
    <row r="136" spans="1:41" x14ac:dyDescent="0.35">
      <c r="A136" t="s">
        <v>142</v>
      </c>
      <c r="B136" t="s">
        <v>113</v>
      </c>
      <c r="D136">
        <v>0.41843971631205701</v>
      </c>
      <c r="E136">
        <v>4</v>
      </c>
      <c r="F136">
        <v>0.41894288754877618</v>
      </c>
      <c r="I136">
        <f t="shared" si="2"/>
        <v>5.0317123671916875E-4</v>
      </c>
      <c r="L136">
        <v>0.41843971631205701</v>
      </c>
      <c r="M136">
        <v>0.41894288754877618</v>
      </c>
      <c r="AA136" t="s">
        <v>12</v>
      </c>
      <c r="AB136" t="s">
        <v>30</v>
      </c>
      <c r="AC136">
        <v>8</v>
      </c>
      <c r="AD136" t="s">
        <v>75</v>
      </c>
      <c r="AE136" t="s">
        <v>284</v>
      </c>
      <c r="AF136">
        <v>8</v>
      </c>
      <c r="AG136" t="s">
        <v>76</v>
      </c>
      <c r="AI136">
        <v>0.65</v>
      </c>
      <c r="AJ136">
        <v>-2.3015206412480005E-3</v>
      </c>
      <c r="AL136">
        <v>0.64769847935875202</v>
      </c>
      <c r="AM136">
        <v>3</v>
      </c>
      <c r="AO136">
        <v>0.89353471144569141</v>
      </c>
    </row>
    <row r="137" spans="1:41" x14ac:dyDescent="0.35">
      <c r="A137" t="s">
        <v>6</v>
      </c>
      <c r="B137" t="s">
        <v>114</v>
      </c>
      <c r="C137" t="s">
        <v>115</v>
      </c>
      <c r="D137">
        <v>0.28000000000000003</v>
      </c>
      <c r="E137">
        <v>14</v>
      </c>
      <c r="F137">
        <v>0.28000000000000003</v>
      </c>
      <c r="I137">
        <f t="shared" si="2"/>
        <v>0</v>
      </c>
      <c r="L137">
        <v>0.28000000000000003</v>
      </c>
      <c r="M137">
        <v>0.28000000000000003</v>
      </c>
      <c r="AA137" t="s">
        <v>13</v>
      </c>
      <c r="AB137" t="s">
        <v>30</v>
      </c>
      <c r="AC137">
        <v>8</v>
      </c>
      <c r="AD137" t="s">
        <v>75</v>
      </c>
      <c r="AE137" t="s">
        <v>285</v>
      </c>
      <c r="AF137">
        <v>8</v>
      </c>
      <c r="AG137" t="s">
        <v>76</v>
      </c>
      <c r="AI137">
        <v>0.67</v>
      </c>
      <c r="AJ137">
        <v>-1.9815683476401835E-3</v>
      </c>
      <c r="AL137">
        <v>0.66801843165235986</v>
      </c>
      <c r="AM137">
        <v>2</v>
      </c>
      <c r="AO137">
        <v>0.89353471144569141</v>
      </c>
    </row>
    <row r="138" spans="1:41" x14ac:dyDescent="0.35">
      <c r="A138" t="s">
        <v>7</v>
      </c>
      <c r="B138" t="s">
        <v>114</v>
      </c>
      <c r="C138" t="s">
        <v>115</v>
      </c>
      <c r="D138">
        <v>0.5</v>
      </c>
      <c r="E138">
        <v>11</v>
      </c>
      <c r="F138">
        <v>0.53821138211382114</v>
      </c>
      <c r="I138">
        <f t="shared" si="2"/>
        <v>3.8211382113821135E-2</v>
      </c>
      <c r="L138">
        <v>0.5</v>
      </c>
      <c r="M138">
        <v>0.53821138211382114</v>
      </c>
      <c r="AA138" t="s">
        <v>14</v>
      </c>
      <c r="AB138" t="s">
        <v>30</v>
      </c>
      <c r="AC138">
        <v>8</v>
      </c>
      <c r="AD138" t="s">
        <v>75</v>
      </c>
      <c r="AE138" t="s">
        <v>286</v>
      </c>
      <c r="AF138">
        <v>8</v>
      </c>
      <c r="AG138" t="s">
        <v>76</v>
      </c>
      <c r="AI138">
        <v>0</v>
      </c>
      <c r="AJ138">
        <v>0</v>
      </c>
      <c r="AM138" t="s">
        <v>148</v>
      </c>
      <c r="AO138">
        <v>0.89353471144569141</v>
      </c>
    </row>
    <row r="139" spans="1:41" x14ac:dyDescent="0.35">
      <c r="A139" t="s">
        <v>8</v>
      </c>
      <c r="B139" t="s">
        <v>114</v>
      </c>
      <c r="C139" t="s">
        <v>115</v>
      </c>
      <c r="D139">
        <v>0.89230769230769202</v>
      </c>
      <c r="E139">
        <v>1</v>
      </c>
      <c r="F139">
        <v>0.96979332273449925</v>
      </c>
      <c r="I139">
        <f t="shared" si="2"/>
        <v>7.7485630426807228E-2</v>
      </c>
      <c r="L139">
        <v>0.89230769230769202</v>
      </c>
      <c r="M139">
        <v>0.96979332273449925</v>
      </c>
      <c r="AA139" t="s">
        <v>15</v>
      </c>
      <c r="AB139" t="s">
        <v>30</v>
      </c>
      <c r="AC139">
        <v>8</v>
      </c>
      <c r="AD139" t="s">
        <v>75</v>
      </c>
      <c r="AE139" t="s">
        <v>287</v>
      </c>
      <c r="AF139">
        <v>8</v>
      </c>
      <c r="AG139" t="s">
        <v>76</v>
      </c>
      <c r="AJ139">
        <v>0</v>
      </c>
      <c r="AM139" t="s">
        <v>148</v>
      </c>
      <c r="AO139">
        <v>0.89353471144569141</v>
      </c>
    </row>
    <row r="140" spans="1:41" x14ac:dyDescent="0.35">
      <c r="A140" t="s">
        <v>9</v>
      </c>
      <c r="B140" t="s">
        <v>114</v>
      </c>
      <c r="C140" t="s">
        <v>115</v>
      </c>
      <c r="D140">
        <v>0.5</v>
      </c>
      <c r="E140">
        <v>3</v>
      </c>
      <c r="F140">
        <v>0.7829099307159354</v>
      </c>
      <c r="I140">
        <f t="shared" si="2"/>
        <v>0.2829099307159354</v>
      </c>
      <c r="L140">
        <v>0.5</v>
      </c>
      <c r="M140">
        <v>0.7829099307159354</v>
      </c>
      <c r="AA140" t="s">
        <v>16</v>
      </c>
      <c r="AB140" t="s">
        <v>30</v>
      </c>
      <c r="AC140">
        <v>8</v>
      </c>
      <c r="AD140" t="s">
        <v>75</v>
      </c>
      <c r="AE140" t="s">
        <v>288</v>
      </c>
      <c r="AF140">
        <v>8</v>
      </c>
      <c r="AG140" t="s">
        <v>76</v>
      </c>
      <c r="AI140">
        <v>0.2</v>
      </c>
      <c r="AJ140">
        <v>-0.2</v>
      </c>
      <c r="AM140" t="s">
        <v>148</v>
      </c>
      <c r="AO140">
        <v>0.89353471144569141</v>
      </c>
    </row>
    <row r="141" spans="1:41" x14ac:dyDescent="0.35">
      <c r="A141" t="s">
        <v>19</v>
      </c>
      <c r="B141" t="s">
        <v>114</v>
      </c>
      <c r="C141" t="s">
        <v>115</v>
      </c>
      <c r="D141">
        <v>0.84615384615384615</v>
      </c>
      <c r="E141">
        <v>2</v>
      </c>
      <c r="F141">
        <v>0.84615384615384615</v>
      </c>
      <c r="I141">
        <f t="shared" si="2"/>
        <v>0</v>
      </c>
      <c r="L141">
        <v>0.84615384615384615</v>
      </c>
      <c r="M141">
        <v>0.84615384615384615</v>
      </c>
      <c r="AA141" t="s">
        <v>17</v>
      </c>
      <c r="AB141" t="s">
        <v>30</v>
      </c>
      <c r="AC141">
        <v>8</v>
      </c>
      <c r="AD141" t="s">
        <v>75</v>
      </c>
      <c r="AE141" t="s">
        <v>289</v>
      </c>
      <c r="AF141">
        <v>8</v>
      </c>
      <c r="AG141" t="s">
        <v>76</v>
      </c>
      <c r="AH141">
        <v>0.50037882523009469</v>
      </c>
      <c r="AI141">
        <v>0.53</v>
      </c>
      <c r="AJ141">
        <v>-4.2212344028954574E-3</v>
      </c>
      <c r="AL141">
        <v>0.52577876559710457</v>
      </c>
      <c r="AM141">
        <v>5</v>
      </c>
      <c r="AN141">
        <v>0.63005781383846626</v>
      </c>
      <c r="AO141">
        <v>0.94992050886818247</v>
      </c>
    </row>
    <row r="142" spans="1:41" x14ac:dyDescent="0.35">
      <c r="A142" t="s">
        <v>10</v>
      </c>
      <c r="B142" t="s">
        <v>114</v>
      </c>
      <c r="C142" t="s">
        <v>115</v>
      </c>
      <c r="D142">
        <v>0.5757575757575758</v>
      </c>
      <c r="E142">
        <v>9</v>
      </c>
      <c r="F142">
        <v>0.5757575757575758</v>
      </c>
      <c r="I142">
        <f t="shared" si="2"/>
        <v>0</v>
      </c>
      <c r="L142">
        <v>0.5757575757575758</v>
      </c>
      <c r="M142">
        <v>0.5757575757575758</v>
      </c>
      <c r="AA142" t="s">
        <v>18</v>
      </c>
      <c r="AB142" t="s">
        <v>30</v>
      </c>
      <c r="AC142">
        <v>8</v>
      </c>
      <c r="AD142" t="s">
        <v>75</v>
      </c>
      <c r="AE142" t="s">
        <v>290</v>
      </c>
      <c r="AF142">
        <v>8</v>
      </c>
      <c r="AG142" t="s">
        <v>76</v>
      </c>
      <c r="AI142">
        <v>0.55000000000000004</v>
      </c>
      <c r="AJ142">
        <v>-1.3612880725866194E-3</v>
      </c>
      <c r="AL142">
        <v>0.54863871192741342</v>
      </c>
      <c r="AM142">
        <v>4</v>
      </c>
      <c r="AO142">
        <v>0.89353471144569141</v>
      </c>
    </row>
    <row r="143" spans="1:41" x14ac:dyDescent="0.35">
      <c r="A143" t="s">
        <v>11</v>
      </c>
      <c r="B143" t="s">
        <v>114</v>
      </c>
      <c r="C143" t="s">
        <v>115</v>
      </c>
      <c r="D143">
        <v>0.66666666666666663</v>
      </c>
      <c r="E143">
        <v>7</v>
      </c>
      <c r="F143">
        <v>0.66666666666666663</v>
      </c>
      <c r="I143">
        <f t="shared" si="2"/>
        <v>0</v>
      </c>
      <c r="L143">
        <v>0.66666666666666663</v>
      </c>
      <c r="M143">
        <v>0.66666666666666663</v>
      </c>
      <c r="AA143" t="s">
        <v>19</v>
      </c>
      <c r="AB143" t="s">
        <v>30</v>
      </c>
      <c r="AC143">
        <v>8</v>
      </c>
      <c r="AD143" t="s">
        <v>75</v>
      </c>
      <c r="AE143" t="s">
        <v>291</v>
      </c>
      <c r="AF143">
        <v>8</v>
      </c>
      <c r="AG143" t="s">
        <v>76</v>
      </c>
      <c r="AI143">
        <v>0.71</v>
      </c>
      <c r="AJ143">
        <v>3.7383243129776034E-3</v>
      </c>
      <c r="AL143">
        <v>0.71373832431297757</v>
      </c>
      <c r="AM143">
        <v>1</v>
      </c>
      <c r="AO143">
        <v>0.89353471144569141</v>
      </c>
    </row>
    <row r="144" spans="1:41" x14ac:dyDescent="0.35">
      <c r="A144" t="s">
        <v>12</v>
      </c>
      <c r="B144" t="s">
        <v>114</v>
      </c>
      <c r="C144" t="s">
        <v>115</v>
      </c>
      <c r="E144" t="s">
        <v>148</v>
      </c>
      <c r="I144">
        <f t="shared" si="2"/>
        <v>0</v>
      </c>
      <c r="AA144" t="s">
        <v>20</v>
      </c>
      <c r="AB144" t="s">
        <v>30</v>
      </c>
      <c r="AC144">
        <v>8</v>
      </c>
      <c r="AD144" t="s">
        <v>75</v>
      </c>
      <c r="AE144" t="s">
        <v>292</v>
      </c>
      <c r="AF144">
        <v>8</v>
      </c>
      <c r="AG144" t="s">
        <v>76</v>
      </c>
      <c r="AI144">
        <v>0.67</v>
      </c>
      <c r="AJ144">
        <v>-0.67</v>
      </c>
      <c r="AM144" t="s">
        <v>148</v>
      </c>
      <c r="AO144">
        <v>0.89353471144569141</v>
      </c>
    </row>
    <row r="145" spans="1:41" x14ac:dyDescent="0.35">
      <c r="A145" t="s">
        <v>13</v>
      </c>
      <c r="B145" t="s">
        <v>114</v>
      </c>
      <c r="C145" t="s">
        <v>115</v>
      </c>
      <c r="D145">
        <v>0.65714285714285714</v>
      </c>
      <c r="E145">
        <v>8</v>
      </c>
      <c r="F145">
        <v>0.65714285714285714</v>
      </c>
      <c r="I145">
        <f t="shared" si="2"/>
        <v>0</v>
      </c>
      <c r="L145">
        <v>0.65714285714285714</v>
      </c>
      <c r="M145">
        <v>0.65714285714285714</v>
      </c>
      <c r="AA145" t="s">
        <v>21</v>
      </c>
      <c r="AB145" t="s">
        <v>30</v>
      </c>
      <c r="AC145">
        <v>8</v>
      </c>
      <c r="AD145" t="s">
        <v>75</v>
      </c>
      <c r="AE145" t="s">
        <v>293</v>
      </c>
      <c r="AF145">
        <v>8</v>
      </c>
      <c r="AG145" t="s">
        <v>76</v>
      </c>
      <c r="AH145">
        <v>0.37168579403724461</v>
      </c>
      <c r="AI145">
        <v>0.48</v>
      </c>
      <c r="AJ145">
        <v>0.14077454256972155</v>
      </c>
      <c r="AL145">
        <v>0.62077454256972153</v>
      </c>
      <c r="AN145">
        <v>0.52222320197733307</v>
      </c>
      <c r="AO145">
        <v>0.89353471144569108</v>
      </c>
    </row>
    <row r="146" spans="1:41" x14ac:dyDescent="0.35">
      <c r="A146" t="s">
        <v>14</v>
      </c>
      <c r="B146" t="s">
        <v>114</v>
      </c>
      <c r="C146" t="s">
        <v>115</v>
      </c>
      <c r="D146">
        <v>0.29411764705882354</v>
      </c>
      <c r="E146">
        <v>13</v>
      </c>
      <c r="F146">
        <v>0.29411764705882354</v>
      </c>
      <c r="I146">
        <f t="shared" si="2"/>
        <v>0</v>
      </c>
      <c r="L146">
        <v>0.29411764705882354</v>
      </c>
      <c r="M146">
        <v>0.29411764705882354</v>
      </c>
      <c r="AA146" t="s">
        <v>6</v>
      </c>
      <c r="AB146" t="s">
        <v>31</v>
      </c>
      <c r="AC146">
        <v>9</v>
      </c>
      <c r="AD146" t="s">
        <v>61</v>
      </c>
      <c r="AE146" t="s">
        <v>294</v>
      </c>
      <c r="AF146">
        <v>9</v>
      </c>
      <c r="AG146" t="s">
        <v>59</v>
      </c>
      <c r="AH146">
        <v>0.25601137549751712</v>
      </c>
      <c r="AI146">
        <v>0.21</v>
      </c>
      <c r="AJ146">
        <v>-3.6245095277601946E-3</v>
      </c>
      <c r="AL146">
        <v>0.2063754904722398</v>
      </c>
      <c r="AM146">
        <v>7</v>
      </c>
      <c r="AN146">
        <v>0.3156955387852276</v>
      </c>
      <c r="AO146">
        <v>0.46097800281506829</v>
      </c>
    </row>
    <row r="147" spans="1:41" x14ac:dyDescent="0.35">
      <c r="A147" t="s">
        <v>15</v>
      </c>
      <c r="B147" t="s">
        <v>114</v>
      </c>
      <c r="C147" t="s">
        <v>115</v>
      </c>
      <c r="D147">
        <v>0.41666666666666669</v>
      </c>
      <c r="E147">
        <v>12</v>
      </c>
      <c r="F147">
        <v>0.41666666666666669</v>
      </c>
      <c r="I147">
        <f t="shared" si="2"/>
        <v>0</v>
      </c>
      <c r="L147">
        <v>0.41666666666666669</v>
      </c>
      <c r="M147">
        <v>0.41666666666666669</v>
      </c>
      <c r="AA147" t="s">
        <v>7</v>
      </c>
      <c r="AB147" t="s">
        <v>31</v>
      </c>
      <c r="AC147">
        <v>9</v>
      </c>
      <c r="AD147" t="s">
        <v>61</v>
      </c>
      <c r="AE147" t="s">
        <v>295</v>
      </c>
      <c r="AF147">
        <v>9</v>
      </c>
      <c r="AG147" t="s">
        <v>59</v>
      </c>
      <c r="AH147">
        <v>0.31102610418698268</v>
      </c>
      <c r="AI147">
        <v>0.31</v>
      </c>
      <c r="AJ147">
        <v>-0.1188717232734722</v>
      </c>
      <c r="AL147">
        <v>0.1911282767265278</v>
      </c>
      <c r="AM147">
        <v>9</v>
      </c>
      <c r="AN147">
        <v>0.36401479413378068</v>
      </c>
      <c r="AO147">
        <v>0.45081649680957991</v>
      </c>
    </row>
    <row r="148" spans="1:41" x14ac:dyDescent="0.35">
      <c r="A148" t="s">
        <v>16</v>
      </c>
      <c r="B148" t="s">
        <v>114</v>
      </c>
      <c r="C148" t="s">
        <v>115</v>
      </c>
      <c r="D148">
        <v>0.7441860465116279</v>
      </c>
      <c r="E148">
        <v>4</v>
      </c>
      <c r="F148">
        <v>0.7441860465116279</v>
      </c>
      <c r="I148">
        <f t="shared" si="2"/>
        <v>0</v>
      </c>
      <c r="L148">
        <v>0.7441860465116279</v>
      </c>
      <c r="M148">
        <v>0.7441860465116279</v>
      </c>
      <c r="AA148" t="s">
        <v>8</v>
      </c>
      <c r="AB148" t="s">
        <v>31</v>
      </c>
      <c r="AC148">
        <v>9</v>
      </c>
      <c r="AD148" t="s">
        <v>61</v>
      </c>
      <c r="AE148" t="s">
        <v>296</v>
      </c>
      <c r="AF148">
        <v>9</v>
      </c>
      <c r="AG148" t="s">
        <v>59</v>
      </c>
      <c r="AH148">
        <v>0.3412614521864642</v>
      </c>
      <c r="AI148">
        <v>0.35</v>
      </c>
      <c r="AJ148">
        <v>1.4767696378344408E-2</v>
      </c>
      <c r="AL148">
        <v>0.36476769637834439</v>
      </c>
      <c r="AM148">
        <v>2</v>
      </c>
      <c r="AN148">
        <v>0.3911050317024769</v>
      </c>
      <c r="AO148">
        <v>0.50571216629280813</v>
      </c>
    </row>
    <row r="149" spans="1:41" x14ac:dyDescent="0.35">
      <c r="A149" t="s">
        <v>141</v>
      </c>
      <c r="B149" t="s">
        <v>114</v>
      </c>
      <c r="C149" t="s">
        <v>115</v>
      </c>
      <c r="D149">
        <v>0.70731707317073167</v>
      </c>
      <c r="E149">
        <v>5</v>
      </c>
      <c r="F149">
        <v>0.70731707317073167</v>
      </c>
      <c r="I149">
        <f t="shared" si="2"/>
        <v>0</v>
      </c>
      <c r="L149">
        <v>0.70731707317073167</v>
      </c>
      <c r="M149">
        <v>0.70731707317073167</v>
      </c>
      <c r="AA149" t="s">
        <v>9</v>
      </c>
      <c r="AB149" t="s">
        <v>31</v>
      </c>
      <c r="AC149">
        <v>9</v>
      </c>
      <c r="AD149" t="s">
        <v>61</v>
      </c>
      <c r="AE149" t="s">
        <v>297</v>
      </c>
      <c r="AF149">
        <v>9</v>
      </c>
      <c r="AG149" t="s">
        <v>59</v>
      </c>
      <c r="AH149">
        <v>0.25099455253097053</v>
      </c>
      <c r="AI149">
        <v>0.27</v>
      </c>
      <c r="AJ149">
        <v>-2.701111325774283E-2</v>
      </c>
      <c r="AL149">
        <v>0.24298888674225719</v>
      </c>
      <c r="AM149">
        <v>4</v>
      </c>
      <c r="AN149">
        <v>0.3127962458214063</v>
      </c>
      <c r="AO149">
        <v>0.45611030910147582</v>
      </c>
    </row>
    <row r="150" spans="1:41" x14ac:dyDescent="0.35">
      <c r="A150" t="s">
        <v>18</v>
      </c>
      <c r="B150" t="s">
        <v>114</v>
      </c>
      <c r="C150" t="s">
        <v>115</v>
      </c>
      <c r="D150">
        <v>0.70370370370370372</v>
      </c>
      <c r="E150">
        <v>6</v>
      </c>
      <c r="F150">
        <v>0.70370370370370372</v>
      </c>
      <c r="I150">
        <f t="shared" si="2"/>
        <v>0</v>
      </c>
      <c r="L150">
        <v>0.70370370370370372</v>
      </c>
      <c r="M150">
        <v>0.70370370370370372</v>
      </c>
      <c r="AA150" t="s">
        <v>10</v>
      </c>
      <c r="AB150" t="s">
        <v>31</v>
      </c>
      <c r="AC150">
        <v>9</v>
      </c>
      <c r="AD150" t="s">
        <v>61</v>
      </c>
      <c r="AE150" t="s">
        <v>298</v>
      </c>
      <c r="AF150">
        <v>9</v>
      </c>
      <c r="AG150" t="s">
        <v>59</v>
      </c>
      <c r="AH150">
        <v>0.27198311265060482</v>
      </c>
      <c r="AI150">
        <v>0.27</v>
      </c>
      <c r="AJ150">
        <v>-6.9389287268684929E-2</v>
      </c>
      <c r="AL150">
        <v>0.20061071273131509</v>
      </c>
      <c r="AM150">
        <v>8</v>
      </c>
      <c r="AN150">
        <v>0.35242448242356939</v>
      </c>
      <c r="AO150">
        <v>0.52474887067537535</v>
      </c>
    </row>
    <row r="151" spans="1:41" x14ac:dyDescent="0.35">
      <c r="A151" t="s">
        <v>142</v>
      </c>
      <c r="B151" t="s">
        <v>114</v>
      </c>
      <c r="C151" t="s">
        <v>115</v>
      </c>
      <c r="D151">
        <v>0.55172413793103448</v>
      </c>
      <c r="E151">
        <v>10</v>
      </c>
      <c r="F151">
        <v>0.55172413793103448</v>
      </c>
      <c r="I151">
        <f t="shared" si="2"/>
        <v>0</v>
      </c>
      <c r="L151">
        <v>0.55172413793103448</v>
      </c>
      <c r="M151">
        <v>0.55172413793103448</v>
      </c>
      <c r="AA151" t="s">
        <v>11</v>
      </c>
      <c r="AB151" t="s">
        <v>31</v>
      </c>
      <c r="AC151">
        <v>9</v>
      </c>
      <c r="AD151" t="s">
        <v>61</v>
      </c>
      <c r="AE151" t="s">
        <v>299</v>
      </c>
      <c r="AF151">
        <v>9</v>
      </c>
      <c r="AG151" t="s">
        <v>59</v>
      </c>
      <c r="AH151">
        <v>0.22741902521762089</v>
      </c>
      <c r="AI151">
        <v>0.26</v>
      </c>
      <c r="AJ151">
        <v>-2.2092483167989507E-2</v>
      </c>
      <c r="AL151">
        <v>0.2379075168320105</v>
      </c>
      <c r="AM151">
        <v>6</v>
      </c>
      <c r="AN151">
        <v>0.26014077732131619</v>
      </c>
      <c r="AO151">
        <v>0.37728202675416028</v>
      </c>
    </row>
    <row r="152" spans="1:41" x14ac:dyDescent="0.35">
      <c r="A152" t="s">
        <v>6</v>
      </c>
      <c r="B152" t="s">
        <v>116</v>
      </c>
      <c r="C152" t="s">
        <v>117</v>
      </c>
      <c r="D152">
        <v>0.58365301913254786</v>
      </c>
      <c r="E152">
        <v>13</v>
      </c>
      <c r="F152">
        <v>0.20662100456621005</v>
      </c>
      <c r="I152">
        <f t="shared" si="2"/>
        <v>-0.37703201456633784</v>
      </c>
      <c r="L152">
        <v>0.58365301913254786</v>
      </c>
      <c r="M152">
        <v>0.20662100456621005</v>
      </c>
      <c r="AA152" t="s">
        <v>12</v>
      </c>
      <c r="AB152" t="s">
        <v>31</v>
      </c>
      <c r="AC152">
        <v>9</v>
      </c>
      <c r="AD152" t="s">
        <v>61</v>
      </c>
      <c r="AE152" t="s">
        <v>300</v>
      </c>
      <c r="AF152">
        <v>9</v>
      </c>
      <c r="AG152" t="s">
        <v>59</v>
      </c>
      <c r="AH152">
        <v>0.1177307448692262</v>
      </c>
      <c r="AI152">
        <v>0.16</v>
      </c>
      <c r="AJ152">
        <v>1.4155144885032306E-2</v>
      </c>
      <c r="AL152">
        <v>0.17415514488503231</v>
      </c>
      <c r="AM152">
        <v>11</v>
      </c>
      <c r="AN152">
        <v>0.1518979695826802</v>
      </c>
      <c r="AO152">
        <v>0.35367026479238872</v>
      </c>
    </row>
    <row r="153" spans="1:41" x14ac:dyDescent="0.35">
      <c r="A153" t="s">
        <v>7</v>
      </c>
      <c r="B153" t="s">
        <v>116</v>
      </c>
      <c r="C153" t="s">
        <v>117</v>
      </c>
      <c r="D153">
        <v>0.94359515707209296</v>
      </c>
      <c r="E153">
        <v>6</v>
      </c>
      <c r="F153">
        <v>0.5385385385385385</v>
      </c>
      <c r="I153">
        <f t="shared" si="2"/>
        <v>-0.40505661853355446</v>
      </c>
      <c r="L153">
        <v>0.94359515707209296</v>
      </c>
      <c r="M153">
        <v>0.5385385385385385</v>
      </c>
      <c r="AA153" t="s">
        <v>13</v>
      </c>
      <c r="AB153" t="s">
        <v>31</v>
      </c>
      <c r="AC153">
        <v>9</v>
      </c>
      <c r="AD153" t="s">
        <v>61</v>
      </c>
      <c r="AE153" t="s">
        <v>301</v>
      </c>
      <c r="AF153">
        <v>9</v>
      </c>
      <c r="AG153" t="s">
        <v>59</v>
      </c>
      <c r="AH153">
        <v>0.24189593133232271</v>
      </c>
      <c r="AI153">
        <v>0.18</v>
      </c>
      <c r="AJ153">
        <v>2.9908471201724185E-3</v>
      </c>
      <c r="AL153">
        <v>0.18299084712017241</v>
      </c>
      <c r="AM153">
        <v>10</v>
      </c>
      <c r="AN153">
        <v>0.28793546580781099</v>
      </c>
      <c r="AO153">
        <v>0.39952649925551598</v>
      </c>
    </row>
    <row r="154" spans="1:41" x14ac:dyDescent="0.35">
      <c r="A154" t="s">
        <v>8</v>
      </c>
      <c r="B154" t="s">
        <v>116</v>
      </c>
      <c r="C154" t="s">
        <v>117</v>
      </c>
      <c r="E154" t="s">
        <v>148</v>
      </c>
      <c r="I154">
        <f t="shared" si="2"/>
        <v>0</v>
      </c>
      <c r="AA154" t="s">
        <v>14</v>
      </c>
      <c r="AB154" t="s">
        <v>31</v>
      </c>
      <c r="AC154">
        <v>9</v>
      </c>
      <c r="AD154" t="s">
        <v>61</v>
      </c>
      <c r="AE154" t="s">
        <v>302</v>
      </c>
      <c r="AF154">
        <v>9</v>
      </c>
      <c r="AG154" t="s">
        <v>59</v>
      </c>
      <c r="AH154">
        <v>0.103333326012454</v>
      </c>
      <c r="AI154">
        <v>0.09</v>
      </c>
      <c r="AJ154">
        <v>2.7875822051328103E-2</v>
      </c>
      <c r="AL154">
        <v>0.1178758220513281</v>
      </c>
      <c r="AM154">
        <v>15</v>
      </c>
      <c r="AN154">
        <v>0.14932147107982491</v>
      </c>
      <c r="AO154">
        <v>0.29433843157186651</v>
      </c>
    </row>
    <row r="155" spans="1:41" x14ac:dyDescent="0.35">
      <c r="A155" t="s">
        <v>9</v>
      </c>
      <c r="B155" t="s">
        <v>116</v>
      </c>
      <c r="C155" t="s">
        <v>117</v>
      </c>
      <c r="D155">
        <v>0.57315754753660997</v>
      </c>
      <c r="E155">
        <v>12</v>
      </c>
      <c r="F155">
        <v>0.322072072072072</v>
      </c>
      <c r="I155">
        <f t="shared" si="2"/>
        <v>-0.25108547546453797</v>
      </c>
      <c r="L155">
        <v>0.57315754753660997</v>
      </c>
      <c r="M155">
        <v>0.322072072072072</v>
      </c>
      <c r="AA155" t="s">
        <v>15</v>
      </c>
      <c r="AB155" t="s">
        <v>31</v>
      </c>
      <c r="AC155">
        <v>9</v>
      </c>
      <c r="AD155" t="s">
        <v>61</v>
      </c>
      <c r="AE155" t="s">
        <v>303</v>
      </c>
      <c r="AF155">
        <v>9</v>
      </c>
      <c r="AG155" t="s">
        <v>59</v>
      </c>
      <c r="AH155">
        <v>6.9189449915194157E-2</v>
      </c>
      <c r="AI155">
        <v>0.1</v>
      </c>
      <c r="AJ155">
        <v>2.8911217042103587E-2</v>
      </c>
      <c r="AL155">
        <v>0.12891121704210359</v>
      </c>
      <c r="AM155">
        <v>14</v>
      </c>
      <c r="AN155">
        <v>0.1124594111801894</v>
      </c>
      <c r="AO155">
        <v>0.23357517032785141</v>
      </c>
    </row>
    <row r="156" spans="1:41" x14ac:dyDescent="0.35">
      <c r="A156" t="s">
        <v>19</v>
      </c>
      <c r="B156" t="s">
        <v>116</v>
      </c>
      <c r="C156" t="s">
        <v>117</v>
      </c>
      <c r="E156">
        <v>3</v>
      </c>
      <c r="F156">
        <v>0.636629322942036</v>
      </c>
      <c r="I156">
        <f t="shared" si="2"/>
        <v>0.636629322942036</v>
      </c>
      <c r="M156">
        <v>0.636629322942036</v>
      </c>
      <c r="AA156" t="s">
        <v>16</v>
      </c>
      <c r="AB156" t="s">
        <v>31</v>
      </c>
      <c r="AC156">
        <v>9</v>
      </c>
      <c r="AD156" t="s">
        <v>61</v>
      </c>
      <c r="AE156" t="s">
        <v>304</v>
      </c>
      <c r="AF156">
        <v>9</v>
      </c>
      <c r="AG156" t="s">
        <v>59</v>
      </c>
      <c r="AH156">
        <v>0.36857111509592322</v>
      </c>
      <c r="AI156">
        <v>0.17</v>
      </c>
      <c r="AJ156">
        <v>0.19070668101000479</v>
      </c>
      <c r="AL156">
        <v>0.3607066810100048</v>
      </c>
      <c r="AM156">
        <v>3</v>
      </c>
      <c r="AN156">
        <v>0.45156894687921001</v>
      </c>
      <c r="AO156">
        <v>0.6516867239960602</v>
      </c>
    </row>
    <row r="157" spans="1:41" x14ac:dyDescent="0.35">
      <c r="A157" t="s">
        <v>10</v>
      </c>
      <c r="B157" t="s">
        <v>116</v>
      </c>
      <c r="C157" t="s">
        <v>117</v>
      </c>
      <c r="D157">
        <v>0.75212709579543802</v>
      </c>
      <c r="E157">
        <v>4</v>
      </c>
      <c r="F157">
        <v>0.57695167286245352</v>
      </c>
      <c r="I157">
        <f t="shared" si="2"/>
        <v>-0.17517542293298449</v>
      </c>
      <c r="L157">
        <v>0.75212709579543802</v>
      </c>
      <c r="M157">
        <v>0.57695167286245352</v>
      </c>
      <c r="AA157" t="s">
        <v>17</v>
      </c>
      <c r="AB157" t="s">
        <v>31</v>
      </c>
      <c r="AC157">
        <v>9</v>
      </c>
      <c r="AD157" t="s">
        <v>61</v>
      </c>
      <c r="AE157" t="s">
        <v>305</v>
      </c>
      <c r="AF157">
        <v>9</v>
      </c>
      <c r="AG157" t="s">
        <v>59</v>
      </c>
      <c r="AH157">
        <v>0.2174866850514586</v>
      </c>
      <c r="AI157">
        <v>0.25</v>
      </c>
      <c r="AJ157">
        <v>-1.0404729830514686E-2</v>
      </c>
      <c r="AL157">
        <v>0.23959527016948531</v>
      </c>
      <c r="AM157">
        <v>5</v>
      </c>
      <c r="AN157">
        <v>0.28489459606414558</v>
      </c>
      <c r="AO157">
        <v>0.48035842966116982</v>
      </c>
    </row>
    <row r="158" spans="1:41" x14ac:dyDescent="0.35">
      <c r="A158" t="s">
        <v>11</v>
      </c>
      <c r="B158" t="s">
        <v>116</v>
      </c>
      <c r="C158" t="s">
        <v>117</v>
      </c>
      <c r="D158">
        <v>0.73616466630922595</v>
      </c>
      <c r="E158">
        <v>5</v>
      </c>
      <c r="F158">
        <v>0.54088050314465408</v>
      </c>
      <c r="I158">
        <f t="shared" si="2"/>
        <v>-0.19528416316457187</v>
      </c>
      <c r="L158">
        <v>0.73616466630922595</v>
      </c>
      <c r="M158">
        <v>0.54088050314465408</v>
      </c>
      <c r="AA158" t="s">
        <v>18</v>
      </c>
      <c r="AB158" t="s">
        <v>31</v>
      </c>
      <c r="AC158">
        <v>9</v>
      </c>
      <c r="AD158" t="s">
        <v>61</v>
      </c>
      <c r="AE158" t="s">
        <v>306</v>
      </c>
      <c r="AF158">
        <v>9</v>
      </c>
      <c r="AG158" t="s">
        <v>59</v>
      </c>
      <c r="AH158">
        <v>0.32061099864196779</v>
      </c>
      <c r="AI158">
        <v>0.33</v>
      </c>
      <c r="AJ158">
        <v>-0.16418085727815332</v>
      </c>
      <c r="AL158">
        <v>0.1658191427218467</v>
      </c>
      <c r="AM158">
        <v>12</v>
      </c>
      <c r="AN158">
        <v>0.35237956726526087</v>
      </c>
      <c r="AO158">
        <v>0.47824905774071691</v>
      </c>
    </row>
    <row r="159" spans="1:41" x14ac:dyDescent="0.35">
      <c r="A159" t="s">
        <v>12</v>
      </c>
      <c r="B159" t="s">
        <v>116</v>
      </c>
      <c r="C159" t="s">
        <v>117</v>
      </c>
      <c r="E159" t="s">
        <v>148</v>
      </c>
      <c r="I159">
        <f t="shared" si="2"/>
        <v>0</v>
      </c>
      <c r="AA159" t="s">
        <v>19</v>
      </c>
      <c r="AB159" t="s">
        <v>31</v>
      </c>
      <c r="AC159">
        <v>9</v>
      </c>
      <c r="AD159" t="s">
        <v>61</v>
      </c>
      <c r="AE159" t="s">
        <v>307</v>
      </c>
      <c r="AF159">
        <v>9</v>
      </c>
      <c r="AG159" t="s">
        <v>59</v>
      </c>
      <c r="AH159">
        <v>0.15852194757280691</v>
      </c>
      <c r="AI159">
        <v>0.19</v>
      </c>
      <c r="AJ159">
        <v>-2.9310616398136813E-2</v>
      </c>
      <c r="AL159">
        <v>0.16068938360186319</v>
      </c>
      <c r="AM159">
        <v>13</v>
      </c>
      <c r="AN159">
        <v>0.21290057641259169</v>
      </c>
      <c r="AO159">
        <v>0.34484939941272719</v>
      </c>
    </row>
    <row r="160" spans="1:41" x14ac:dyDescent="0.35">
      <c r="A160" t="s">
        <v>13</v>
      </c>
      <c r="B160" t="s">
        <v>116</v>
      </c>
      <c r="C160" t="s">
        <v>117</v>
      </c>
      <c r="D160">
        <v>0.63426893764022896</v>
      </c>
      <c r="E160">
        <v>11</v>
      </c>
      <c r="F160">
        <v>0.3959584926269798</v>
      </c>
      <c r="I160">
        <f t="shared" si="2"/>
        <v>-0.23831044501324916</v>
      </c>
      <c r="L160">
        <v>0.63426893764022896</v>
      </c>
      <c r="M160">
        <v>0.3959584926269798</v>
      </c>
      <c r="AA160" t="s">
        <v>20</v>
      </c>
      <c r="AB160" t="s">
        <v>31</v>
      </c>
      <c r="AC160">
        <v>9</v>
      </c>
      <c r="AD160" t="s">
        <v>61</v>
      </c>
      <c r="AE160" t="s">
        <v>308</v>
      </c>
      <c r="AF160">
        <v>9</v>
      </c>
      <c r="AG160" t="s">
        <v>59</v>
      </c>
      <c r="AH160">
        <v>0.36773765791831642</v>
      </c>
      <c r="AI160">
        <v>0.41</v>
      </c>
      <c r="AJ160">
        <v>-3.7344302178628663E-2</v>
      </c>
      <c r="AL160">
        <v>0.37265569782137131</v>
      </c>
      <c r="AM160">
        <v>1</v>
      </c>
      <c r="AN160">
        <v>0.41391648929871577</v>
      </c>
      <c r="AO160">
        <v>0.50780369828604988</v>
      </c>
    </row>
    <row r="161" spans="1:41" x14ac:dyDescent="0.35">
      <c r="A161" t="s">
        <v>14</v>
      </c>
      <c r="B161" t="s">
        <v>116</v>
      </c>
      <c r="C161" t="s">
        <v>117</v>
      </c>
      <c r="D161">
        <v>0.45007382303823201</v>
      </c>
      <c r="E161">
        <v>1</v>
      </c>
      <c r="F161">
        <v>1.0044722719141324</v>
      </c>
      <c r="I161">
        <f t="shared" si="2"/>
        <v>0.5543984488759004</v>
      </c>
      <c r="L161">
        <v>0.45007382303823201</v>
      </c>
      <c r="M161">
        <v>1.0044722719141324</v>
      </c>
      <c r="AA161" t="s">
        <v>21</v>
      </c>
      <c r="AB161" t="s">
        <v>31</v>
      </c>
      <c r="AC161">
        <v>9</v>
      </c>
      <c r="AD161" t="s">
        <v>61</v>
      </c>
      <c r="AE161" t="s">
        <v>309</v>
      </c>
      <c r="AF161">
        <v>9</v>
      </c>
      <c r="AG161" t="s">
        <v>59</v>
      </c>
      <c r="AH161">
        <v>0.24158489857865539</v>
      </c>
      <c r="AI161">
        <v>0.24</v>
      </c>
      <c r="AJ161">
        <v>-1.6854814246273192E-2</v>
      </c>
      <c r="AL161">
        <v>0.2231451857537268</v>
      </c>
      <c r="AN161">
        <v>0.2942300909172138</v>
      </c>
      <c r="AO161">
        <v>0.43464703649952091</v>
      </c>
    </row>
    <row r="162" spans="1:41" x14ac:dyDescent="0.35">
      <c r="A162" t="s">
        <v>15</v>
      </c>
      <c r="B162" t="s">
        <v>116</v>
      </c>
      <c r="C162" t="s">
        <v>117</v>
      </c>
      <c r="D162">
        <v>0.81099576220575897</v>
      </c>
      <c r="E162">
        <v>9</v>
      </c>
      <c r="F162">
        <v>0.50898203592814373</v>
      </c>
      <c r="I162">
        <f t="shared" si="2"/>
        <v>-0.30201372627761525</v>
      </c>
      <c r="L162">
        <v>0.81099576220575897</v>
      </c>
      <c r="M162">
        <v>0.50898203592814373</v>
      </c>
      <c r="AA162" t="s">
        <v>6</v>
      </c>
      <c r="AB162" t="s">
        <v>32</v>
      </c>
      <c r="AC162">
        <v>10</v>
      </c>
      <c r="AD162" t="s">
        <v>77</v>
      </c>
      <c r="AE162" t="s">
        <v>310</v>
      </c>
      <c r="AF162">
        <v>10</v>
      </c>
      <c r="AG162" t="s">
        <v>78</v>
      </c>
      <c r="AH162">
        <v>0.26883243540086887</v>
      </c>
      <c r="AI162">
        <v>0.17</v>
      </c>
      <c r="AJ162">
        <v>3.3483042173625882E-2</v>
      </c>
      <c r="AL162">
        <v>0.20348304217362589</v>
      </c>
      <c r="AM162">
        <v>9</v>
      </c>
      <c r="AN162">
        <v>0.31296894188488411</v>
      </c>
      <c r="AO162">
        <v>0.38935116906675432</v>
      </c>
    </row>
    <row r="163" spans="1:41" x14ac:dyDescent="0.35">
      <c r="A163" t="s">
        <v>16</v>
      </c>
      <c r="B163" t="s">
        <v>116</v>
      </c>
      <c r="C163" t="s">
        <v>117</v>
      </c>
      <c r="D163">
        <v>0.49090649747067899</v>
      </c>
      <c r="E163">
        <v>7</v>
      </c>
      <c r="F163">
        <v>0.53585397653194256</v>
      </c>
      <c r="I163">
        <f t="shared" si="2"/>
        <v>4.4947479061263562E-2</v>
      </c>
      <c r="L163">
        <v>0.49090649747067899</v>
      </c>
      <c r="M163">
        <v>0.53585397653194256</v>
      </c>
      <c r="AA163" t="s">
        <v>7</v>
      </c>
      <c r="AB163" t="s">
        <v>32</v>
      </c>
      <c r="AC163">
        <v>10</v>
      </c>
      <c r="AD163" t="s">
        <v>77</v>
      </c>
      <c r="AE163" t="s">
        <v>311</v>
      </c>
      <c r="AF163">
        <v>10</v>
      </c>
      <c r="AG163" t="s">
        <v>78</v>
      </c>
      <c r="AH163">
        <v>0.69009500729650586</v>
      </c>
      <c r="AI163">
        <v>0.82</v>
      </c>
      <c r="AJ163">
        <v>-0.20074835038908667</v>
      </c>
      <c r="AL163">
        <v>0.61925164961091328</v>
      </c>
      <c r="AM163">
        <v>4</v>
      </c>
      <c r="AN163">
        <v>0.76035796336841666</v>
      </c>
      <c r="AO163">
        <v>0.88195438095298884</v>
      </c>
    </row>
    <row r="164" spans="1:41" x14ac:dyDescent="0.35">
      <c r="A164" t="s">
        <v>141</v>
      </c>
      <c r="B164" t="s">
        <v>116</v>
      </c>
      <c r="C164" t="s">
        <v>117</v>
      </c>
      <c r="D164">
        <v>0.46538475297087101</v>
      </c>
      <c r="E164">
        <v>10</v>
      </c>
      <c r="F164">
        <v>0.47897774113767511</v>
      </c>
      <c r="I164">
        <f t="shared" si="2"/>
        <v>1.3592988166804099E-2</v>
      </c>
      <c r="L164">
        <v>0.46538475297087101</v>
      </c>
      <c r="M164">
        <v>0.47897774113767511</v>
      </c>
      <c r="AA164" t="s">
        <v>8</v>
      </c>
      <c r="AB164" t="s">
        <v>32</v>
      </c>
      <c r="AC164">
        <v>10</v>
      </c>
      <c r="AD164" t="s">
        <v>77</v>
      </c>
      <c r="AE164" t="s">
        <v>312</v>
      </c>
      <c r="AF164">
        <v>10</v>
      </c>
      <c r="AG164" t="s">
        <v>78</v>
      </c>
      <c r="AH164">
        <v>0.60017754088584419</v>
      </c>
      <c r="AI164">
        <v>0.57999999999999996</v>
      </c>
      <c r="AJ164">
        <v>0.19242625129675983</v>
      </c>
      <c r="AL164">
        <v>0.77242625129675979</v>
      </c>
      <c r="AM164">
        <v>2</v>
      </c>
      <c r="AN164">
        <v>0.6516133603977351</v>
      </c>
      <c r="AO164">
        <v>0.77680942929196684</v>
      </c>
    </row>
    <row r="165" spans="1:41" x14ac:dyDescent="0.35">
      <c r="A165" t="s">
        <v>18</v>
      </c>
      <c r="B165" t="s">
        <v>116</v>
      </c>
      <c r="C165" t="s">
        <v>117</v>
      </c>
      <c r="D165">
        <v>0.63514949911393104</v>
      </c>
      <c r="E165">
        <v>8</v>
      </c>
      <c r="F165">
        <v>0.51607963246554367</v>
      </c>
      <c r="I165">
        <f t="shared" si="2"/>
        <v>-0.11906986664838737</v>
      </c>
      <c r="L165">
        <v>0.63514949911393104</v>
      </c>
      <c r="M165">
        <v>0.51607963246554367</v>
      </c>
      <c r="AA165" t="s">
        <v>9</v>
      </c>
      <c r="AB165" t="s">
        <v>32</v>
      </c>
      <c r="AC165">
        <v>10</v>
      </c>
      <c r="AD165" t="s">
        <v>77</v>
      </c>
      <c r="AE165" t="s">
        <v>313</v>
      </c>
      <c r="AF165">
        <v>10</v>
      </c>
      <c r="AG165" t="s">
        <v>78</v>
      </c>
      <c r="AH165">
        <v>0.32275431334620419</v>
      </c>
      <c r="AI165">
        <v>0.34</v>
      </c>
      <c r="AJ165">
        <v>-7.52093108049538E-2</v>
      </c>
      <c r="AL165">
        <v>0.26479068919504622</v>
      </c>
      <c r="AM165">
        <v>8</v>
      </c>
      <c r="AN165">
        <v>0.37023502204472908</v>
      </c>
      <c r="AO165">
        <v>0.4524046944423486</v>
      </c>
    </row>
    <row r="166" spans="1:41" x14ac:dyDescent="0.35">
      <c r="A166" t="s">
        <v>142</v>
      </c>
      <c r="B166" t="s">
        <v>116</v>
      </c>
      <c r="C166" t="s">
        <v>117</v>
      </c>
      <c r="D166">
        <v>0.69155238207665204</v>
      </c>
      <c r="E166">
        <v>2</v>
      </c>
      <c r="F166">
        <v>0.87249398556535684</v>
      </c>
      <c r="I166">
        <f t="shared" si="2"/>
        <v>0.18094160348870481</v>
      </c>
      <c r="L166">
        <v>0.69155238207665204</v>
      </c>
      <c r="M166">
        <v>0.87249398556535684</v>
      </c>
      <c r="AA166" t="s">
        <v>10</v>
      </c>
      <c r="AB166" t="s">
        <v>32</v>
      </c>
      <c r="AC166">
        <v>10</v>
      </c>
      <c r="AD166" t="s">
        <v>77</v>
      </c>
      <c r="AE166" t="s">
        <v>314</v>
      </c>
      <c r="AF166">
        <v>10</v>
      </c>
      <c r="AG166" t="s">
        <v>78</v>
      </c>
      <c r="AH166">
        <v>0.28730825570143831</v>
      </c>
      <c r="AI166">
        <v>0.41</v>
      </c>
      <c r="AJ166">
        <v>-0.26803575987278749</v>
      </c>
      <c r="AL166">
        <v>0.14196424012721251</v>
      </c>
      <c r="AM166">
        <v>12</v>
      </c>
      <c r="AN166">
        <v>0.33259062137134232</v>
      </c>
      <c r="AO166">
        <v>0.41095586179162358</v>
      </c>
    </row>
    <row r="167" spans="1:41" x14ac:dyDescent="0.35">
      <c r="A167" t="s">
        <v>6</v>
      </c>
      <c r="B167" t="s">
        <v>99</v>
      </c>
      <c r="C167" t="s">
        <v>59</v>
      </c>
      <c r="D167">
        <v>1.1348316076642526</v>
      </c>
      <c r="E167">
        <v>9</v>
      </c>
      <c r="F167">
        <v>1.1388665116528067</v>
      </c>
      <c r="I167">
        <f t="shared" si="2"/>
        <v>4.034903988554106E-3</v>
      </c>
      <c r="L167">
        <v>1.1348316076642526</v>
      </c>
      <c r="M167">
        <v>1.1388665116528067</v>
      </c>
      <c r="AA167" t="s">
        <v>11</v>
      </c>
      <c r="AB167" t="s">
        <v>32</v>
      </c>
      <c r="AC167">
        <v>10</v>
      </c>
      <c r="AD167" t="s">
        <v>77</v>
      </c>
      <c r="AE167" t="s">
        <v>315</v>
      </c>
      <c r="AF167">
        <v>10</v>
      </c>
      <c r="AG167" t="s">
        <v>78</v>
      </c>
      <c r="AH167">
        <v>2.4222450915337972E-2</v>
      </c>
      <c r="AI167">
        <v>0</v>
      </c>
      <c r="AJ167">
        <v>0</v>
      </c>
      <c r="AL167">
        <v>0</v>
      </c>
      <c r="AM167">
        <v>15</v>
      </c>
      <c r="AN167">
        <v>5.3188394299955678E-2</v>
      </c>
      <c r="AO167">
        <v>0.1033165862297441</v>
      </c>
    </row>
    <row r="168" spans="1:41" x14ac:dyDescent="0.35">
      <c r="A168" t="s">
        <v>6</v>
      </c>
      <c r="B168" t="s">
        <v>100</v>
      </c>
      <c r="C168" t="s">
        <v>59</v>
      </c>
      <c r="D168">
        <v>0.66048062046992295</v>
      </c>
      <c r="E168">
        <v>14</v>
      </c>
      <c r="F168">
        <v>0.66576919000475931</v>
      </c>
      <c r="I168">
        <f t="shared" si="2"/>
        <v>5.2885695348363626E-3</v>
      </c>
      <c r="L168">
        <v>0.66048062046992295</v>
      </c>
      <c r="M168">
        <v>0.66576919000475931</v>
      </c>
      <c r="AA168" t="s">
        <v>12</v>
      </c>
      <c r="AB168" t="s">
        <v>32</v>
      </c>
      <c r="AC168">
        <v>10</v>
      </c>
      <c r="AD168" t="s">
        <v>77</v>
      </c>
      <c r="AE168" t="s">
        <v>316</v>
      </c>
      <c r="AF168">
        <v>10</v>
      </c>
      <c r="AG168" t="s">
        <v>78</v>
      </c>
      <c r="AH168">
        <v>0</v>
      </c>
      <c r="AI168">
        <v>0.17</v>
      </c>
      <c r="AJ168">
        <v>-1.9476065035534118E-2</v>
      </c>
      <c r="AL168">
        <v>0.15052393496446589</v>
      </c>
      <c r="AM168">
        <v>11</v>
      </c>
      <c r="AN168">
        <v>1.078757875967451E-2</v>
      </c>
      <c r="AO168">
        <v>7.499207340402797E-2</v>
      </c>
    </row>
    <row r="169" spans="1:41" x14ac:dyDescent="0.35">
      <c r="A169" t="s">
        <v>6</v>
      </c>
      <c r="B169" t="s">
        <v>101</v>
      </c>
      <c r="C169" t="s">
        <v>59</v>
      </c>
      <c r="D169">
        <v>0.41455100637751596</v>
      </c>
      <c r="E169">
        <v>15</v>
      </c>
      <c r="F169">
        <v>0.28887366818873667</v>
      </c>
      <c r="I169">
        <f t="shared" si="2"/>
        <v>-0.1256773381887793</v>
      </c>
      <c r="L169">
        <v>0.41455100637751596</v>
      </c>
      <c r="M169">
        <v>0.28887366818873667</v>
      </c>
      <c r="AA169" t="s">
        <v>13</v>
      </c>
      <c r="AB169" t="s">
        <v>32</v>
      </c>
      <c r="AC169">
        <v>10</v>
      </c>
      <c r="AD169" t="s">
        <v>77</v>
      </c>
      <c r="AE169" t="s">
        <v>317</v>
      </c>
      <c r="AF169">
        <v>10</v>
      </c>
      <c r="AG169" t="s">
        <v>78</v>
      </c>
      <c r="AH169">
        <v>0.1129765014074896</v>
      </c>
      <c r="AI169">
        <v>0.02</v>
      </c>
      <c r="AJ169">
        <v>5.955935515483142E-2</v>
      </c>
      <c r="AL169">
        <v>7.9559355154831424E-2</v>
      </c>
      <c r="AM169">
        <v>14</v>
      </c>
      <c r="AN169">
        <v>0.1474469172532383</v>
      </c>
      <c r="AO169">
        <v>0.20710109797406831</v>
      </c>
    </row>
    <row r="170" spans="1:41" x14ac:dyDescent="0.35">
      <c r="A170" t="s">
        <v>6</v>
      </c>
      <c r="B170" t="s">
        <v>98</v>
      </c>
      <c r="C170" t="s">
        <v>59</v>
      </c>
      <c r="D170">
        <v>0.73662107817056377</v>
      </c>
      <c r="E170">
        <v>15</v>
      </c>
      <c r="F170">
        <v>0.69783645661543414</v>
      </c>
      <c r="I170">
        <f t="shared" si="2"/>
        <v>-3.8784621555129628E-2</v>
      </c>
      <c r="L170">
        <v>0.73662107817056377</v>
      </c>
      <c r="M170">
        <v>0.69783645661543414</v>
      </c>
      <c r="AA170" t="s">
        <v>14</v>
      </c>
      <c r="AB170" t="s">
        <v>32</v>
      </c>
      <c r="AC170">
        <v>10</v>
      </c>
      <c r="AD170" t="s">
        <v>77</v>
      </c>
      <c r="AE170" t="s">
        <v>318</v>
      </c>
      <c r="AF170">
        <v>10</v>
      </c>
      <c r="AG170" t="s">
        <v>78</v>
      </c>
      <c r="AH170">
        <v>0.31999470979144551</v>
      </c>
      <c r="AI170">
        <v>0.28000000000000003</v>
      </c>
      <c r="AJ170">
        <v>8.9366630045094764E-2</v>
      </c>
      <c r="AL170">
        <v>0.36936663004509479</v>
      </c>
      <c r="AM170">
        <v>6</v>
      </c>
      <c r="AN170">
        <v>0.36730426954874951</v>
      </c>
      <c r="AO170">
        <v>0.44917775318219899</v>
      </c>
    </row>
    <row r="171" spans="1:41" x14ac:dyDescent="0.35">
      <c r="A171" t="s">
        <v>7</v>
      </c>
      <c r="B171" t="s">
        <v>99</v>
      </c>
      <c r="C171" t="s">
        <v>59</v>
      </c>
      <c r="D171">
        <v>1.1344313334530931</v>
      </c>
      <c r="E171">
        <v>4</v>
      </c>
      <c r="F171">
        <v>1.1545974635545573</v>
      </c>
      <c r="I171">
        <f t="shared" si="2"/>
        <v>2.0166130101464175E-2</v>
      </c>
      <c r="L171">
        <v>1.1344313334530931</v>
      </c>
      <c r="M171">
        <v>1.1545974635545573</v>
      </c>
      <c r="AA171" t="s">
        <v>15</v>
      </c>
      <c r="AB171" t="s">
        <v>32</v>
      </c>
      <c r="AC171">
        <v>10</v>
      </c>
      <c r="AD171" t="s">
        <v>77</v>
      </c>
      <c r="AE171" t="s">
        <v>319</v>
      </c>
      <c r="AF171">
        <v>10</v>
      </c>
      <c r="AG171" t="s">
        <v>78</v>
      </c>
      <c r="AH171">
        <v>7.5916115994596023E-2</v>
      </c>
      <c r="AI171">
        <v>0.3</v>
      </c>
      <c r="AJ171">
        <v>8.2726981060007698E-2</v>
      </c>
      <c r="AL171">
        <v>0.38272698106000769</v>
      </c>
      <c r="AM171">
        <v>5</v>
      </c>
      <c r="AN171">
        <v>0.1080880691811987</v>
      </c>
      <c r="AO171">
        <v>0.16376455182428151</v>
      </c>
    </row>
    <row r="172" spans="1:41" x14ac:dyDescent="0.35">
      <c r="A172" t="s">
        <v>7</v>
      </c>
      <c r="B172" t="s">
        <v>100</v>
      </c>
      <c r="C172" t="s">
        <v>59</v>
      </c>
      <c r="D172">
        <v>0.78168927808203303</v>
      </c>
      <c r="E172">
        <v>6</v>
      </c>
      <c r="F172">
        <v>0.82921769337593043</v>
      </c>
      <c r="I172">
        <f t="shared" si="2"/>
        <v>4.7528415293897397E-2</v>
      </c>
      <c r="L172">
        <v>0.78168927808203303</v>
      </c>
      <c r="M172">
        <v>0.82921769337593043</v>
      </c>
      <c r="AA172" t="s">
        <v>16</v>
      </c>
      <c r="AB172" t="s">
        <v>32</v>
      </c>
      <c r="AC172">
        <v>10</v>
      </c>
      <c r="AD172" t="s">
        <v>77</v>
      </c>
      <c r="AE172" t="s">
        <v>320</v>
      </c>
      <c r="AF172">
        <v>10</v>
      </c>
      <c r="AG172" t="s">
        <v>78</v>
      </c>
      <c r="AH172">
        <v>0.79104481818048589</v>
      </c>
      <c r="AJ172">
        <v>0.99031565265902421</v>
      </c>
      <c r="AL172">
        <v>0.99031565265902421</v>
      </c>
      <c r="AM172">
        <v>1</v>
      </c>
      <c r="AN172">
        <v>0.82110293470935936</v>
      </c>
      <c r="AO172">
        <v>1</v>
      </c>
    </row>
    <row r="173" spans="1:41" x14ac:dyDescent="0.35">
      <c r="A173" t="s">
        <v>7</v>
      </c>
      <c r="B173" t="s">
        <v>101</v>
      </c>
      <c r="C173" t="s">
        <v>59</v>
      </c>
      <c r="D173">
        <v>0.58646154358543467</v>
      </c>
      <c r="E173">
        <v>10</v>
      </c>
      <c r="F173">
        <v>0.49649952147122062</v>
      </c>
      <c r="I173">
        <f t="shared" si="2"/>
        <v>-8.9962022114214057E-2</v>
      </c>
      <c r="L173">
        <v>0.58646154358543467</v>
      </c>
      <c r="M173">
        <v>0.49649952147122062</v>
      </c>
      <c r="AA173" t="s">
        <v>17</v>
      </c>
      <c r="AB173" t="s">
        <v>32</v>
      </c>
      <c r="AC173">
        <v>10</v>
      </c>
      <c r="AD173" t="s">
        <v>77</v>
      </c>
      <c r="AE173" t="s">
        <v>321</v>
      </c>
      <c r="AF173">
        <v>10</v>
      </c>
      <c r="AG173" t="s">
        <v>78</v>
      </c>
      <c r="AH173">
        <v>0.48810684632824181</v>
      </c>
      <c r="AI173">
        <v>0.7</v>
      </c>
      <c r="AJ173">
        <v>-7.3599033914620859E-3</v>
      </c>
      <c r="AL173">
        <v>0.69264009660853787</v>
      </c>
      <c r="AM173">
        <v>3</v>
      </c>
      <c r="AN173">
        <v>0.54584261898306874</v>
      </c>
      <c r="AO173">
        <v>0.64575960958219947</v>
      </c>
    </row>
    <row r="174" spans="1:41" x14ac:dyDescent="0.35">
      <c r="A174" t="s">
        <v>7</v>
      </c>
      <c r="B174" t="s">
        <v>98</v>
      </c>
      <c r="C174" t="s">
        <v>59</v>
      </c>
      <c r="D174">
        <v>0.83419405170685357</v>
      </c>
      <c r="E174">
        <v>7</v>
      </c>
      <c r="F174">
        <v>0.82677155946723602</v>
      </c>
      <c r="I174">
        <f t="shared" si="2"/>
        <v>-7.4224922396175508E-3</v>
      </c>
      <c r="L174">
        <v>0.83419405170685357</v>
      </c>
      <c r="M174">
        <v>0.82677155946723602</v>
      </c>
      <c r="AA174" t="s">
        <v>18</v>
      </c>
      <c r="AB174" t="s">
        <v>32</v>
      </c>
      <c r="AC174">
        <v>10</v>
      </c>
      <c r="AD174" t="s">
        <v>77</v>
      </c>
      <c r="AE174" t="s">
        <v>322</v>
      </c>
      <c r="AF174">
        <v>10</v>
      </c>
      <c r="AG174" t="s">
        <v>78</v>
      </c>
      <c r="AH174">
        <v>0.49028068678844478</v>
      </c>
      <c r="AI174">
        <v>0.53</v>
      </c>
      <c r="AJ174">
        <v>-0.359560311683782</v>
      </c>
      <c r="AL174">
        <v>0.170439688316218</v>
      </c>
      <c r="AM174">
        <v>10</v>
      </c>
      <c r="AN174">
        <v>0.54815127971211286</v>
      </c>
      <c r="AO174">
        <v>0.64830158901323609</v>
      </c>
    </row>
    <row r="175" spans="1:41" x14ac:dyDescent="0.35">
      <c r="A175" t="s">
        <v>8</v>
      </c>
      <c r="B175" t="s">
        <v>99</v>
      </c>
      <c r="C175" t="s">
        <v>59</v>
      </c>
      <c r="D175">
        <v>1.1534436083263802</v>
      </c>
      <c r="E175">
        <v>10</v>
      </c>
      <c r="F175">
        <v>1.1353024016607849</v>
      </c>
      <c r="I175">
        <f t="shared" si="2"/>
        <v>-1.8141206665595266E-2</v>
      </c>
      <c r="L175">
        <v>1.1534436083263802</v>
      </c>
      <c r="M175">
        <v>1.1353024016607849</v>
      </c>
      <c r="AA175" t="s">
        <v>19</v>
      </c>
      <c r="AB175" t="s">
        <v>32</v>
      </c>
      <c r="AC175">
        <v>10</v>
      </c>
      <c r="AD175" t="s">
        <v>77</v>
      </c>
      <c r="AE175" t="s">
        <v>323</v>
      </c>
      <c r="AF175">
        <v>10</v>
      </c>
      <c r="AG175" t="s">
        <v>78</v>
      </c>
      <c r="AH175">
        <v>5.2170683362060953E-2</v>
      </c>
      <c r="AI175">
        <v>0.15</v>
      </c>
      <c r="AJ175">
        <v>-4.3758382561880901E-2</v>
      </c>
      <c r="AL175">
        <v>0.10624161743811909</v>
      </c>
      <c r="AM175">
        <v>13</v>
      </c>
      <c r="AN175">
        <v>8.2869959197279117E-2</v>
      </c>
      <c r="AO175">
        <v>0.13599784012763261</v>
      </c>
    </row>
    <row r="176" spans="1:41" x14ac:dyDescent="0.35">
      <c r="A176" t="s">
        <v>8</v>
      </c>
      <c r="B176" t="s">
        <v>100</v>
      </c>
      <c r="C176" t="s">
        <v>59</v>
      </c>
      <c r="D176">
        <v>0.95314799750444346</v>
      </c>
      <c r="E176">
        <v>2</v>
      </c>
      <c r="F176">
        <v>0.98121446718921401</v>
      </c>
      <c r="I176">
        <f t="shared" si="2"/>
        <v>2.8066469684770556E-2</v>
      </c>
      <c r="L176">
        <v>0.95314799750444346</v>
      </c>
      <c r="M176">
        <v>0.98121446718921401</v>
      </c>
      <c r="AA176" t="s">
        <v>20</v>
      </c>
      <c r="AB176" t="s">
        <v>32</v>
      </c>
      <c r="AC176">
        <v>10</v>
      </c>
      <c r="AD176" t="s">
        <v>77</v>
      </c>
      <c r="AE176" t="s">
        <v>324</v>
      </c>
      <c r="AF176">
        <v>10</v>
      </c>
      <c r="AG176" t="s">
        <v>78</v>
      </c>
      <c r="AH176">
        <v>0.31410919679132371</v>
      </c>
      <c r="AI176">
        <v>0.63</v>
      </c>
      <c r="AJ176">
        <v>-0.30832468848466793</v>
      </c>
      <c r="AL176">
        <v>0.32167531151533207</v>
      </c>
      <c r="AM176">
        <v>7</v>
      </c>
      <c r="AN176">
        <v>0.36105374059668888</v>
      </c>
      <c r="AO176">
        <v>0.44229553102224778</v>
      </c>
    </row>
    <row r="177" spans="1:41" x14ac:dyDescent="0.35">
      <c r="A177" t="s">
        <v>8</v>
      </c>
      <c r="B177" t="s">
        <v>101</v>
      </c>
      <c r="C177" t="s">
        <v>59</v>
      </c>
      <c r="D177">
        <v>0.89230769230769202</v>
      </c>
      <c r="E177">
        <v>1</v>
      </c>
      <c r="F177">
        <v>0.96979332273449925</v>
      </c>
      <c r="I177">
        <f t="shared" si="2"/>
        <v>7.7485630426807228E-2</v>
      </c>
      <c r="L177">
        <v>0.89230769230769202</v>
      </c>
      <c r="M177">
        <v>0.96979332273449925</v>
      </c>
      <c r="AA177" t="s">
        <v>21</v>
      </c>
      <c r="AB177" t="s">
        <v>32</v>
      </c>
      <c r="AC177">
        <v>10</v>
      </c>
      <c r="AD177" t="s">
        <v>77</v>
      </c>
      <c r="AE177" t="s">
        <v>325</v>
      </c>
      <c r="AF177">
        <v>10</v>
      </c>
      <c r="AG177" t="s">
        <v>78</v>
      </c>
      <c r="AH177">
        <v>0.32253263747935251</v>
      </c>
      <c r="AI177">
        <v>0.4</v>
      </c>
      <c r="AJ177">
        <v>-4.8972990655654136E-2</v>
      </c>
      <c r="AL177">
        <v>0.35102700934434589</v>
      </c>
      <c r="AN177">
        <v>0.36490677808722888</v>
      </c>
      <c r="AO177">
        <v>0.45214547786035469</v>
      </c>
    </row>
    <row r="178" spans="1:41" x14ac:dyDescent="0.35">
      <c r="A178" t="s">
        <v>8</v>
      </c>
      <c r="B178" t="s">
        <v>98</v>
      </c>
      <c r="C178" t="s">
        <v>59</v>
      </c>
      <c r="D178">
        <v>0.99963309937950517</v>
      </c>
      <c r="E178">
        <v>1</v>
      </c>
      <c r="F178">
        <v>1.0287700638614994</v>
      </c>
      <c r="I178">
        <f t="shared" si="2"/>
        <v>2.913696448199421E-2</v>
      </c>
      <c r="L178">
        <v>0.99963309937950517</v>
      </c>
      <c r="M178">
        <v>1.0287700638614994</v>
      </c>
      <c r="AA178" t="s">
        <v>6</v>
      </c>
      <c r="AB178" t="s">
        <v>33</v>
      </c>
      <c r="AC178">
        <v>11</v>
      </c>
      <c r="AD178" t="s">
        <v>79</v>
      </c>
      <c r="AE178" t="s">
        <v>326</v>
      </c>
      <c r="AF178">
        <v>11</v>
      </c>
      <c r="AG178" t="s">
        <v>80</v>
      </c>
      <c r="AH178">
        <v>0</v>
      </c>
      <c r="AI178">
        <v>0.17</v>
      </c>
      <c r="AJ178">
        <v>-6.3640077989198018E-2</v>
      </c>
      <c r="AL178">
        <v>0.10635992201080199</v>
      </c>
      <c r="AM178">
        <v>9</v>
      </c>
      <c r="AN178">
        <v>2.3273231423968671E-2</v>
      </c>
      <c r="AO178">
        <v>9.1039534017630985E-2</v>
      </c>
    </row>
    <row r="179" spans="1:41" x14ac:dyDescent="0.35">
      <c r="A179" t="s">
        <v>9</v>
      </c>
      <c r="B179" t="s">
        <v>99</v>
      </c>
      <c r="C179" t="s">
        <v>59</v>
      </c>
      <c r="D179">
        <v>1.1354977634754599</v>
      </c>
      <c r="E179">
        <v>12</v>
      </c>
      <c r="F179">
        <v>1.1187903636137901</v>
      </c>
      <c r="I179">
        <f t="shared" si="2"/>
        <v>-1.6707399861669803E-2</v>
      </c>
      <c r="L179">
        <v>1.1354977634754599</v>
      </c>
      <c r="M179">
        <v>1.1187903636137901</v>
      </c>
      <c r="AA179" t="s">
        <v>7</v>
      </c>
      <c r="AB179" t="s">
        <v>33</v>
      </c>
      <c r="AC179">
        <v>11</v>
      </c>
      <c r="AD179" t="s">
        <v>79</v>
      </c>
      <c r="AE179" t="s">
        <v>327</v>
      </c>
      <c r="AF179">
        <v>11</v>
      </c>
      <c r="AG179" t="s">
        <v>80</v>
      </c>
      <c r="AH179">
        <v>0.29001794410352311</v>
      </c>
      <c r="AI179">
        <v>0.4</v>
      </c>
      <c r="AJ179">
        <v>2.0856817878447675E-2</v>
      </c>
      <c r="AL179">
        <v>0.4208568178784477</v>
      </c>
      <c r="AM179">
        <v>3</v>
      </c>
      <c r="AN179">
        <v>0.31524319817005908</v>
      </c>
      <c r="AO179">
        <v>0.36420874278584159</v>
      </c>
    </row>
    <row r="180" spans="1:41" x14ac:dyDescent="0.35">
      <c r="A180" t="s">
        <v>9</v>
      </c>
      <c r="B180" t="s">
        <v>100</v>
      </c>
      <c r="C180" t="s">
        <v>59</v>
      </c>
      <c r="D180">
        <v>0.65633467022093461</v>
      </c>
      <c r="E180">
        <v>10</v>
      </c>
      <c r="F180">
        <v>0.7173691995304271</v>
      </c>
      <c r="I180">
        <f t="shared" si="2"/>
        <v>6.1034529309492491E-2</v>
      </c>
      <c r="L180">
        <v>0.65633467022093461</v>
      </c>
      <c r="M180">
        <v>0.7173691995304271</v>
      </c>
      <c r="AA180" t="s">
        <v>8</v>
      </c>
      <c r="AB180" t="s">
        <v>33</v>
      </c>
      <c r="AC180">
        <v>11</v>
      </c>
      <c r="AD180" t="s">
        <v>79</v>
      </c>
      <c r="AE180" t="s">
        <v>328</v>
      </c>
      <c r="AF180">
        <v>11</v>
      </c>
      <c r="AG180" t="s">
        <v>80</v>
      </c>
      <c r="AH180">
        <v>0.96502401132357929</v>
      </c>
      <c r="AI180">
        <v>0.99</v>
      </c>
      <c r="AJ180">
        <v>-2.3771214981328948E-2</v>
      </c>
      <c r="AL180">
        <v>0.96622878501867104</v>
      </c>
      <c r="AM180">
        <v>1</v>
      </c>
      <c r="AN180">
        <v>0.97396522886749604</v>
      </c>
      <c r="AO180">
        <v>1</v>
      </c>
    </row>
    <row r="181" spans="1:41" x14ac:dyDescent="0.35">
      <c r="A181" t="s">
        <v>9</v>
      </c>
      <c r="B181" t="s">
        <v>101</v>
      </c>
      <c r="C181" t="s">
        <v>59</v>
      </c>
      <c r="D181">
        <v>0.4528348637461363</v>
      </c>
      <c r="E181">
        <v>13</v>
      </c>
      <c r="F181">
        <v>0.46325035518299201</v>
      </c>
      <c r="I181">
        <f t="shared" si="2"/>
        <v>1.0415491436855717E-2</v>
      </c>
      <c r="L181">
        <v>0.4528348637461363</v>
      </c>
      <c r="M181">
        <v>0.46325035518299201</v>
      </c>
      <c r="AA181" t="s">
        <v>9</v>
      </c>
      <c r="AB181" t="s">
        <v>33</v>
      </c>
      <c r="AC181">
        <v>11</v>
      </c>
      <c r="AD181" t="s">
        <v>79</v>
      </c>
      <c r="AE181" t="s">
        <v>329</v>
      </c>
      <c r="AF181">
        <v>11</v>
      </c>
      <c r="AG181" t="s">
        <v>80</v>
      </c>
      <c r="AH181">
        <v>0.38953945912521748</v>
      </c>
      <c r="AI181">
        <v>0.42</v>
      </c>
      <c r="AJ181">
        <v>-3.0677338197806769E-2</v>
      </c>
      <c r="AL181">
        <v>0.38932266180219322</v>
      </c>
      <c r="AM181">
        <v>5</v>
      </c>
      <c r="AN181">
        <v>0.41279888789150709</v>
      </c>
      <c r="AO181">
        <v>0.45794850636469681</v>
      </c>
    </row>
    <row r="182" spans="1:41" x14ac:dyDescent="0.35">
      <c r="A182" t="s">
        <v>9</v>
      </c>
      <c r="B182" t="s">
        <v>98</v>
      </c>
      <c r="C182" t="s">
        <v>59</v>
      </c>
      <c r="D182">
        <v>0.74822243248084364</v>
      </c>
      <c r="E182">
        <v>13</v>
      </c>
      <c r="F182">
        <v>0.76646997277573636</v>
      </c>
      <c r="I182">
        <f t="shared" si="2"/>
        <v>1.8247540294892728E-2</v>
      </c>
      <c r="L182">
        <v>0.74822243248084364</v>
      </c>
      <c r="M182">
        <v>0.76646997277573636</v>
      </c>
      <c r="AA182" t="s">
        <v>10</v>
      </c>
      <c r="AB182" t="s">
        <v>33</v>
      </c>
      <c r="AC182">
        <v>11</v>
      </c>
      <c r="AD182" t="s">
        <v>79</v>
      </c>
      <c r="AE182" t="s">
        <v>330</v>
      </c>
      <c r="AF182">
        <v>11</v>
      </c>
      <c r="AG182" t="s">
        <v>80</v>
      </c>
      <c r="AH182">
        <v>0.29723532407547582</v>
      </c>
      <c r="AI182">
        <v>0.53</v>
      </c>
      <c r="AJ182">
        <v>-0.13898800840800751</v>
      </c>
      <c r="AL182">
        <v>0.39101199159199251</v>
      </c>
      <c r="AM182">
        <v>4</v>
      </c>
      <c r="AN182">
        <v>0.31609417747329721</v>
      </c>
      <c r="AO182">
        <v>0.37100682551279912</v>
      </c>
    </row>
    <row r="183" spans="1:41" x14ac:dyDescent="0.35">
      <c r="A183" t="s">
        <v>19</v>
      </c>
      <c r="B183" t="s">
        <v>99</v>
      </c>
      <c r="C183" t="s">
        <v>59</v>
      </c>
      <c r="D183">
        <v>1.1369503065945932</v>
      </c>
      <c r="E183">
        <v>11</v>
      </c>
      <c r="F183">
        <v>1.1328900217644371</v>
      </c>
      <c r="I183">
        <f t="shared" si="2"/>
        <v>-4.0602848301560801E-3</v>
      </c>
      <c r="L183">
        <v>1.1369503065945932</v>
      </c>
      <c r="M183">
        <v>1.1328900217644371</v>
      </c>
      <c r="AA183" t="s">
        <v>11</v>
      </c>
      <c r="AB183" t="s">
        <v>33</v>
      </c>
      <c r="AC183">
        <v>11</v>
      </c>
      <c r="AD183" t="s">
        <v>79</v>
      </c>
      <c r="AE183" t="s">
        <v>331</v>
      </c>
      <c r="AF183">
        <v>11</v>
      </c>
      <c r="AG183" t="s">
        <v>80</v>
      </c>
      <c r="AI183">
        <v>0</v>
      </c>
      <c r="AJ183">
        <v>0</v>
      </c>
      <c r="AL183">
        <v>0</v>
      </c>
      <c r="AM183">
        <v>10</v>
      </c>
      <c r="AO183">
        <v>0.44084722039107382</v>
      </c>
    </row>
    <row r="184" spans="1:41" x14ac:dyDescent="0.35">
      <c r="A184" t="s">
        <v>19</v>
      </c>
      <c r="B184" t="s">
        <v>100</v>
      </c>
      <c r="C184" t="s">
        <v>59</v>
      </c>
      <c r="D184">
        <v>1.0389478324547861</v>
      </c>
      <c r="E184">
        <v>1</v>
      </c>
      <c r="F184">
        <v>1.0093102701031371</v>
      </c>
      <c r="I184">
        <f t="shared" si="2"/>
        <v>-2.9637562351648938E-2</v>
      </c>
      <c r="L184">
        <v>1.0389478324547861</v>
      </c>
      <c r="M184">
        <v>1.0093102701031371</v>
      </c>
      <c r="AA184" t="s">
        <v>12</v>
      </c>
      <c r="AB184" t="s">
        <v>33</v>
      </c>
      <c r="AC184">
        <v>11</v>
      </c>
      <c r="AD184" t="s">
        <v>79</v>
      </c>
      <c r="AE184" t="s">
        <v>332</v>
      </c>
      <c r="AF184">
        <v>11</v>
      </c>
      <c r="AG184" t="s">
        <v>80</v>
      </c>
      <c r="AJ184">
        <v>0</v>
      </c>
      <c r="AM184" t="s">
        <v>148</v>
      </c>
      <c r="AO184">
        <v>0.44084722039107382</v>
      </c>
    </row>
    <row r="185" spans="1:41" x14ac:dyDescent="0.35">
      <c r="A185" t="s">
        <v>19</v>
      </c>
      <c r="B185" t="s">
        <v>101</v>
      </c>
      <c r="C185" t="s">
        <v>59</v>
      </c>
      <c r="D185">
        <v>0.84615384615384615</v>
      </c>
      <c r="E185">
        <v>3</v>
      </c>
      <c r="F185">
        <v>0.64660981496186709</v>
      </c>
      <c r="I185">
        <f t="shared" si="2"/>
        <v>-0.19954403119197905</v>
      </c>
      <c r="L185">
        <v>0.84615384615384615</v>
      </c>
      <c r="M185">
        <v>0.64660981496186709</v>
      </c>
      <c r="AA185" t="s">
        <v>13</v>
      </c>
      <c r="AB185" t="s">
        <v>33</v>
      </c>
      <c r="AC185">
        <v>11</v>
      </c>
      <c r="AD185" t="s">
        <v>79</v>
      </c>
      <c r="AE185" t="s">
        <v>333</v>
      </c>
      <c r="AF185">
        <v>11</v>
      </c>
      <c r="AG185" t="s">
        <v>80</v>
      </c>
      <c r="AI185">
        <v>0.67</v>
      </c>
      <c r="AJ185">
        <v>-0.67</v>
      </c>
      <c r="AM185" t="s">
        <v>148</v>
      </c>
      <c r="AO185">
        <v>0.44084722039107382</v>
      </c>
    </row>
    <row r="186" spans="1:41" x14ac:dyDescent="0.35">
      <c r="A186" t="s">
        <v>19</v>
      </c>
      <c r="B186" t="s">
        <v>98</v>
      </c>
      <c r="C186" t="s">
        <v>59</v>
      </c>
      <c r="D186">
        <v>1.0073506617344086</v>
      </c>
      <c r="E186">
        <v>3</v>
      </c>
      <c r="F186">
        <v>0.92960336894314721</v>
      </c>
      <c r="I186">
        <f t="shared" si="2"/>
        <v>-7.7747292791261358E-2</v>
      </c>
      <c r="L186">
        <v>1.0073506617344086</v>
      </c>
      <c r="M186">
        <v>0.92960336894314721</v>
      </c>
      <c r="AA186" t="s">
        <v>14</v>
      </c>
      <c r="AB186" t="s">
        <v>33</v>
      </c>
      <c r="AC186">
        <v>11</v>
      </c>
      <c r="AD186" t="s">
        <v>79</v>
      </c>
      <c r="AE186" t="s">
        <v>334</v>
      </c>
      <c r="AF186">
        <v>11</v>
      </c>
      <c r="AG186" t="s">
        <v>80</v>
      </c>
      <c r="AJ186">
        <v>0</v>
      </c>
      <c r="AM186" t="s">
        <v>148</v>
      </c>
      <c r="AO186">
        <v>0.44084722039107382</v>
      </c>
    </row>
    <row r="187" spans="1:41" x14ac:dyDescent="0.35">
      <c r="A187" t="s">
        <v>10</v>
      </c>
      <c r="B187" t="s">
        <v>99</v>
      </c>
      <c r="C187" t="s">
        <v>59</v>
      </c>
      <c r="D187">
        <v>1.13235168516137</v>
      </c>
      <c r="E187">
        <v>5</v>
      </c>
      <c r="F187">
        <v>1.151343175372689</v>
      </c>
      <c r="I187">
        <f t="shared" si="2"/>
        <v>1.8991490211319073E-2</v>
      </c>
      <c r="L187">
        <v>1.13235168516137</v>
      </c>
      <c r="M187">
        <v>1.151343175372689</v>
      </c>
      <c r="AA187" t="s">
        <v>15</v>
      </c>
      <c r="AB187" t="s">
        <v>33</v>
      </c>
      <c r="AC187">
        <v>11</v>
      </c>
      <c r="AD187" t="s">
        <v>79</v>
      </c>
      <c r="AE187" t="s">
        <v>335</v>
      </c>
      <c r="AF187">
        <v>11</v>
      </c>
      <c r="AG187" t="s">
        <v>80</v>
      </c>
      <c r="AJ187">
        <v>0.32343880000001851</v>
      </c>
      <c r="AL187">
        <v>0.32343880000001851</v>
      </c>
      <c r="AM187">
        <v>6</v>
      </c>
      <c r="AO187">
        <v>0.44084722039107382</v>
      </c>
    </row>
    <row r="188" spans="1:41" x14ac:dyDescent="0.35">
      <c r="A188" t="s">
        <v>10</v>
      </c>
      <c r="B188" t="s">
        <v>100</v>
      </c>
      <c r="C188" t="s">
        <v>59</v>
      </c>
      <c r="D188">
        <v>1.3243300008880812</v>
      </c>
      <c r="E188">
        <v>3</v>
      </c>
      <c r="F188">
        <v>0.93447152722443527</v>
      </c>
      <c r="I188">
        <f t="shared" si="2"/>
        <v>-0.3898584736636459</v>
      </c>
      <c r="L188">
        <v>1.3243300008880812</v>
      </c>
      <c r="M188">
        <v>0.93447152722443527</v>
      </c>
      <c r="AA188" t="s">
        <v>16</v>
      </c>
      <c r="AB188" t="s">
        <v>33</v>
      </c>
      <c r="AC188">
        <v>11</v>
      </c>
      <c r="AD188" t="s">
        <v>79</v>
      </c>
      <c r="AE188" t="s">
        <v>336</v>
      </c>
      <c r="AF188">
        <v>11</v>
      </c>
      <c r="AG188" t="s">
        <v>80</v>
      </c>
      <c r="AH188">
        <v>0.1846834452751292</v>
      </c>
      <c r="AI188">
        <v>0.18</v>
      </c>
      <c r="AJ188">
        <v>-0.18</v>
      </c>
      <c r="AM188" t="s">
        <v>148</v>
      </c>
      <c r="AN188">
        <v>0.1915610770844729</v>
      </c>
      <c r="AO188">
        <v>0.26499370355820923</v>
      </c>
    </row>
    <row r="189" spans="1:41" x14ac:dyDescent="0.35">
      <c r="A189" t="s">
        <v>10</v>
      </c>
      <c r="B189" t="s">
        <v>101</v>
      </c>
      <c r="C189" t="s">
        <v>59</v>
      </c>
      <c r="D189">
        <v>0.5634274972388339</v>
      </c>
      <c r="E189">
        <v>8</v>
      </c>
      <c r="F189">
        <v>0.50481306344599586</v>
      </c>
      <c r="I189">
        <f t="shared" si="2"/>
        <v>-5.8614433792838039E-2</v>
      </c>
      <c r="L189">
        <v>0.5634274972388339</v>
      </c>
      <c r="M189">
        <v>0.50481306344599586</v>
      </c>
      <c r="AA189" t="s">
        <v>17</v>
      </c>
      <c r="AB189" t="s">
        <v>33</v>
      </c>
      <c r="AC189">
        <v>11</v>
      </c>
      <c r="AD189" t="s">
        <v>79</v>
      </c>
      <c r="AE189" t="s">
        <v>337</v>
      </c>
      <c r="AF189">
        <v>11</v>
      </c>
      <c r="AG189" t="s">
        <v>80</v>
      </c>
      <c r="AI189">
        <v>0.28999999999999998</v>
      </c>
      <c r="AJ189">
        <v>1.7108612031958237E-2</v>
      </c>
      <c r="AL189">
        <v>0.30710861203195822</v>
      </c>
      <c r="AM189">
        <v>7</v>
      </c>
      <c r="AO189">
        <v>0.44084722039107382</v>
      </c>
    </row>
    <row r="190" spans="1:41" x14ac:dyDescent="0.35">
      <c r="A190" t="s">
        <v>10</v>
      </c>
      <c r="B190" t="s">
        <v>98</v>
      </c>
      <c r="C190" t="s">
        <v>59</v>
      </c>
      <c r="D190">
        <v>1.006703061096095</v>
      </c>
      <c r="E190">
        <v>4</v>
      </c>
      <c r="F190">
        <v>0.86354258868104017</v>
      </c>
      <c r="I190">
        <f t="shared" si="2"/>
        <v>-0.14316047241505481</v>
      </c>
      <c r="L190">
        <v>1.006703061096095</v>
      </c>
      <c r="M190">
        <v>0.86354258868104017</v>
      </c>
      <c r="AA190" t="s">
        <v>18</v>
      </c>
      <c r="AB190" t="s">
        <v>33</v>
      </c>
      <c r="AC190">
        <v>11</v>
      </c>
      <c r="AD190" t="s">
        <v>79</v>
      </c>
      <c r="AE190" t="s">
        <v>338</v>
      </c>
      <c r="AF190">
        <v>11</v>
      </c>
      <c r="AG190" t="s">
        <v>80</v>
      </c>
      <c r="AH190">
        <v>0.29498682612525301</v>
      </c>
      <c r="AI190">
        <v>0</v>
      </c>
      <c r="AJ190">
        <v>0</v>
      </c>
      <c r="AL190">
        <v>0</v>
      </c>
      <c r="AM190">
        <v>10</v>
      </c>
      <c r="AN190">
        <v>0.31387907299666012</v>
      </c>
      <c r="AO190">
        <v>0.36888895515868031</v>
      </c>
    </row>
    <row r="191" spans="1:41" x14ac:dyDescent="0.35">
      <c r="A191" t="s">
        <v>11</v>
      </c>
      <c r="B191" t="s">
        <v>99</v>
      </c>
      <c r="C191" t="s">
        <v>59</v>
      </c>
      <c r="D191">
        <v>1.1387200123923333</v>
      </c>
      <c r="E191">
        <v>3</v>
      </c>
      <c r="F191">
        <v>1.1568680306550119</v>
      </c>
      <c r="I191">
        <f t="shared" si="2"/>
        <v>1.8148018262678534E-2</v>
      </c>
      <c r="L191">
        <v>1.1387200123923333</v>
      </c>
      <c r="M191">
        <v>1.1568680306550119</v>
      </c>
      <c r="AA191" t="s">
        <v>19</v>
      </c>
      <c r="AB191" t="s">
        <v>33</v>
      </c>
      <c r="AC191">
        <v>11</v>
      </c>
      <c r="AD191" t="s">
        <v>79</v>
      </c>
      <c r="AE191" t="s">
        <v>339</v>
      </c>
      <c r="AF191">
        <v>11</v>
      </c>
      <c r="AG191" t="s">
        <v>80</v>
      </c>
      <c r="AH191">
        <v>0.5495800876466137</v>
      </c>
      <c r="AI191">
        <v>0.4</v>
      </c>
      <c r="AJ191">
        <v>0.10250775771874954</v>
      </c>
      <c r="AL191">
        <v>0.50250775771874956</v>
      </c>
      <c r="AM191">
        <v>2</v>
      </c>
      <c r="AN191">
        <v>0.56469125330648984</v>
      </c>
      <c r="AO191">
        <v>0.60869149573073256</v>
      </c>
    </row>
    <row r="192" spans="1:41" x14ac:dyDescent="0.35">
      <c r="A192" t="s">
        <v>11</v>
      </c>
      <c r="B192" t="s">
        <v>100</v>
      </c>
      <c r="C192" t="s">
        <v>59</v>
      </c>
      <c r="D192">
        <v>0.62503501002729045</v>
      </c>
      <c r="E192">
        <v>15</v>
      </c>
      <c r="F192">
        <v>0.63829283981750629</v>
      </c>
      <c r="I192">
        <f t="shared" si="2"/>
        <v>1.3257829790215836E-2</v>
      </c>
      <c r="L192">
        <v>0.62503501002729045</v>
      </c>
      <c r="M192">
        <v>0.63829283981750629</v>
      </c>
      <c r="AA192" t="s">
        <v>20</v>
      </c>
      <c r="AB192" t="s">
        <v>33</v>
      </c>
      <c r="AC192">
        <v>11</v>
      </c>
      <c r="AD192" t="s">
        <v>79</v>
      </c>
      <c r="AE192" t="s">
        <v>340</v>
      </c>
      <c r="AF192">
        <v>11</v>
      </c>
      <c r="AG192" t="s">
        <v>80</v>
      </c>
      <c r="AI192">
        <v>0.11</v>
      </c>
      <c r="AJ192">
        <v>-5.4297337456589434E-4</v>
      </c>
      <c r="AL192">
        <v>0.10945702662543411</v>
      </c>
      <c r="AM192">
        <v>8</v>
      </c>
      <c r="AO192">
        <v>0.44084722039107382</v>
      </c>
    </row>
    <row r="193" spans="1:41" x14ac:dyDescent="0.35">
      <c r="A193" t="s">
        <v>11</v>
      </c>
      <c r="B193" t="s">
        <v>101</v>
      </c>
      <c r="C193" t="s">
        <v>59</v>
      </c>
      <c r="D193">
        <v>0.59761044432529753</v>
      </c>
      <c r="E193">
        <v>5</v>
      </c>
      <c r="F193">
        <v>0.53251572327044017</v>
      </c>
      <c r="I193">
        <f t="shared" si="2"/>
        <v>-6.5094721054857363E-2</v>
      </c>
      <c r="L193">
        <v>0.59761044432529753</v>
      </c>
      <c r="M193">
        <v>0.53251572327044017</v>
      </c>
      <c r="AA193" t="s">
        <v>21</v>
      </c>
      <c r="AB193" t="s">
        <v>33</v>
      </c>
      <c r="AC193">
        <v>11</v>
      </c>
      <c r="AD193" t="s">
        <v>79</v>
      </c>
      <c r="AE193" t="s">
        <v>341</v>
      </c>
      <c r="AF193">
        <v>11</v>
      </c>
      <c r="AG193" t="s">
        <v>80</v>
      </c>
      <c r="AH193">
        <v>0.37138338720934888</v>
      </c>
      <c r="AI193">
        <v>0.32</v>
      </c>
      <c r="AJ193">
        <v>-3.3705684743029485E-4</v>
      </c>
      <c r="AL193">
        <v>0.31966294315256971</v>
      </c>
      <c r="AN193">
        <v>0.38893826590174391</v>
      </c>
      <c r="AO193">
        <v>0.44084722039107382</v>
      </c>
    </row>
    <row r="194" spans="1:41" x14ac:dyDescent="0.35">
      <c r="A194" t="s">
        <v>11</v>
      </c>
      <c r="B194" t="s">
        <v>98</v>
      </c>
      <c r="C194" t="s">
        <v>59</v>
      </c>
      <c r="D194">
        <v>0.78712182224830707</v>
      </c>
      <c r="E194">
        <v>12</v>
      </c>
      <c r="F194">
        <v>0.7758921979143194</v>
      </c>
      <c r="I194">
        <f t="shared" si="2"/>
        <v>-1.1229624333987664E-2</v>
      </c>
      <c r="L194">
        <v>0.78712182224830707</v>
      </c>
      <c r="M194">
        <v>0.7758921979143194</v>
      </c>
      <c r="AA194" t="s">
        <v>6</v>
      </c>
      <c r="AB194" t="s">
        <v>34</v>
      </c>
      <c r="AC194">
        <v>12</v>
      </c>
      <c r="AD194" t="s">
        <v>81</v>
      </c>
      <c r="AE194" t="s">
        <v>342</v>
      </c>
      <c r="AF194">
        <v>12</v>
      </c>
      <c r="AG194" t="s">
        <v>121</v>
      </c>
      <c r="AH194">
        <v>0.96835698168121476</v>
      </c>
      <c r="AI194">
        <v>0.85</v>
      </c>
      <c r="AJ194">
        <v>4.0692457064426257E-2</v>
      </c>
      <c r="AL194">
        <v>0.89069245706442624</v>
      </c>
      <c r="AM194">
        <v>2</v>
      </c>
      <c r="AN194">
        <v>0.97195512308126719</v>
      </c>
      <c r="AO194">
        <v>0.9774280037876647</v>
      </c>
    </row>
    <row r="195" spans="1:41" x14ac:dyDescent="0.35">
      <c r="A195" t="s">
        <v>12</v>
      </c>
      <c r="B195" t="s">
        <v>99</v>
      </c>
      <c r="C195" t="s">
        <v>59</v>
      </c>
      <c r="D195">
        <v>1.1233563273987099</v>
      </c>
      <c r="E195">
        <v>7</v>
      </c>
      <c r="F195">
        <v>1.1399275129890414</v>
      </c>
      <c r="I195">
        <f t="shared" ref="I195:I239" si="3">F195-D195</f>
        <v>1.6571185590331439E-2</v>
      </c>
      <c r="L195">
        <v>1.1233563273987099</v>
      </c>
      <c r="M195">
        <v>1.1399275129890414</v>
      </c>
      <c r="AA195" t="s">
        <v>7</v>
      </c>
      <c r="AB195" t="s">
        <v>34</v>
      </c>
      <c r="AC195">
        <v>12</v>
      </c>
      <c r="AD195" t="s">
        <v>81</v>
      </c>
      <c r="AE195" t="s">
        <v>343</v>
      </c>
      <c r="AF195">
        <v>12</v>
      </c>
      <c r="AG195" t="s">
        <v>121</v>
      </c>
      <c r="AH195">
        <v>0.33341229494550489</v>
      </c>
      <c r="AI195">
        <v>0.28999999999999998</v>
      </c>
      <c r="AJ195">
        <v>-0.24731632429842956</v>
      </c>
      <c r="AL195">
        <v>4.268367570157041E-2</v>
      </c>
      <c r="AM195">
        <v>10</v>
      </c>
      <c r="AN195">
        <v>0.36130360387736871</v>
      </c>
      <c r="AO195">
        <v>0.40372711911974929</v>
      </c>
    </row>
    <row r="196" spans="1:41" x14ac:dyDescent="0.35">
      <c r="A196" t="s">
        <v>12</v>
      </c>
      <c r="B196" t="s">
        <v>100</v>
      </c>
      <c r="C196" t="s">
        <v>59</v>
      </c>
      <c r="D196">
        <v>0.88598126102979702</v>
      </c>
      <c r="E196">
        <v>9</v>
      </c>
      <c r="F196">
        <v>0.76945346765412537</v>
      </c>
      <c r="I196">
        <f t="shared" si="3"/>
        <v>-0.11652779337567165</v>
      </c>
      <c r="L196">
        <v>0.88598126102979702</v>
      </c>
      <c r="M196">
        <v>0.76945346765412537</v>
      </c>
      <c r="AA196" t="s">
        <v>8</v>
      </c>
      <c r="AB196" t="s">
        <v>34</v>
      </c>
      <c r="AC196">
        <v>12</v>
      </c>
      <c r="AD196" t="s">
        <v>81</v>
      </c>
      <c r="AE196" t="s">
        <v>344</v>
      </c>
      <c r="AF196">
        <v>12</v>
      </c>
      <c r="AG196" t="s">
        <v>121</v>
      </c>
      <c r="AH196">
        <v>0.84065411617053565</v>
      </c>
      <c r="AI196">
        <v>0.82</v>
      </c>
      <c r="AJ196">
        <v>-0.1022014967384407</v>
      </c>
      <c r="AL196">
        <v>0.71779850326155925</v>
      </c>
      <c r="AM196">
        <v>4</v>
      </c>
      <c r="AN196">
        <v>0.84746776246871802</v>
      </c>
      <c r="AO196">
        <v>0.86204276087027709</v>
      </c>
    </row>
    <row r="197" spans="1:41" x14ac:dyDescent="0.35">
      <c r="A197" t="s">
        <v>12</v>
      </c>
      <c r="B197" t="s">
        <v>101</v>
      </c>
      <c r="C197" t="s">
        <v>59</v>
      </c>
      <c r="E197">
        <v>6</v>
      </c>
      <c r="F197">
        <v>0.53247310509700563</v>
      </c>
      <c r="I197">
        <f t="shared" si="3"/>
        <v>0.53247310509700563</v>
      </c>
      <c r="M197">
        <v>0.53247310509700563</v>
      </c>
      <c r="AA197" t="s">
        <v>9</v>
      </c>
      <c r="AB197" t="s">
        <v>34</v>
      </c>
      <c r="AC197">
        <v>12</v>
      </c>
      <c r="AD197" t="s">
        <v>81</v>
      </c>
      <c r="AE197" t="s">
        <v>345</v>
      </c>
      <c r="AF197">
        <v>12</v>
      </c>
      <c r="AG197" t="s">
        <v>121</v>
      </c>
      <c r="AH197">
        <v>0.70644246629321794</v>
      </c>
      <c r="AI197">
        <v>0.95</v>
      </c>
      <c r="AJ197">
        <v>-0.19734213001464407</v>
      </c>
      <c r="AL197">
        <v>0.75265786998535589</v>
      </c>
      <c r="AM197">
        <v>3</v>
      </c>
      <c r="AN197">
        <v>0.72006153287660413</v>
      </c>
      <c r="AO197">
        <v>0.74077654055870024</v>
      </c>
    </row>
    <row r="198" spans="1:41" x14ac:dyDescent="0.35">
      <c r="A198" t="s">
        <v>12</v>
      </c>
      <c r="B198" t="s">
        <v>98</v>
      </c>
      <c r="C198" t="s">
        <v>59</v>
      </c>
      <c r="D198">
        <v>1.0046687942142536</v>
      </c>
      <c r="E198">
        <v>8</v>
      </c>
      <c r="F198">
        <v>0.81395136191339079</v>
      </c>
      <c r="I198">
        <f t="shared" si="3"/>
        <v>-0.1907174323008628</v>
      </c>
      <c r="L198">
        <v>1.0046687942142536</v>
      </c>
      <c r="M198">
        <v>0.81395136191339079</v>
      </c>
      <c r="AA198" t="s">
        <v>10</v>
      </c>
      <c r="AB198" t="s">
        <v>34</v>
      </c>
      <c r="AC198">
        <v>12</v>
      </c>
      <c r="AD198" t="s">
        <v>81</v>
      </c>
      <c r="AE198" t="s">
        <v>346</v>
      </c>
      <c r="AF198">
        <v>12</v>
      </c>
      <c r="AG198" t="s">
        <v>121</v>
      </c>
      <c r="AH198">
        <v>0.99333858698645494</v>
      </c>
      <c r="AI198">
        <v>0.87</v>
      </c>
      <c r="AJ198">
        <v>-0.4606033248611428</v>
      </c>
      <c r="AL198">
        <v>0.40939667513885719</v>
      </c>
      <c r="AM198">
        <v>6</v>
      </c>
      <c r="AN198">
        <v>0.99546067152044848</v>
      </c>
      <c r="AO198">
        <v>1</v>
      </c>
    </row>
    <row r="199" spans="1:41" x14ac:dyDescent="0.35">
      <c r="A199" t="s">
        <v>13</v>
      </c>
      <c r="B199" t="s">
        <v>99</v>
      </c>
      <c r="C199" t="s">
        <v>59</v>
      </c>
      <c r="D199">
        <v>1.105397454946385</v>
      </c>
      <c r="E199">
        <v>13</v>
      </c>
      <c r="F199">
        <v>1.1187494837969469</v>
      </c>
      <c r="I199">
        <f t="shared" si="3"/>
        <v>1.335202885056197E-2</v>
      </c>
      <c r="L199">
        <v>1.105397454946385</v>
      </c>
      <c r="M199">
        <v>1.1187494837969469</v>
      </c>
      <c r="AA199" t="s">
        <v>11</v>
      </c>
      <c r="AB199" t="s">
        <v>34</v>
      </c>
      <c r="AC199">
        <v>12</v>
      </c>
      <c r="AD199" t="s">
        <v>81</v>
      </c>
      <c r="AE199" t="s">
        <v>347</v>
      </c>
      <c r="AF199">
        <v>12</v>
      </c>
      <c r="AG199" t="s">
        <v>121</v>
      </c>
      <c r="AI199">
        <v>0.6</v>
      </c>
      <c r="AJ199">
        <v>-0.1237237675446331</v>
      </c>
      <c r="AL199">
        <v>0.47627623245536688</v>
      </c>
      <c r="AM199">
        <v>5</v>
      </c>
      <c r="AO199">
        <v>0.60105617397781008</v>
      </c>
    </row>
    <row r="200" spans="1:41" x14ac:dyDescent="0.35">
      <c r="A200" t="s">
        <v>13</v>
      </c>
      <c r="B200" t="s">
        <v>100</v>
      </c>
      <c r="C200" t="s">
        <v>59</v>
      </c>
      <c r="D200">
        <v>0.72183450478026345</v>
      </c>
      <c r="E200">
        <v>7</v>
      </c>
      <c r="F200">
        <v>0.81275118203134245</v>
      </c>
      <c r="I200">
        <f t="shared" si="3"/>
        <v>9.0916677251078992E-2</v>
      </c>
      <c r="L200">
        <v>0.72183450478026345</v>
      </c>
      <c r="M200">
        <v>0.81275118203134245</v>
      </c>
      <c r="AA200" t="s">
        <v>12</v>
      </c>
      <c r="AB200" t="s">
        <v>34</v>
      </c>
      <c r="AC200">
        <v>12</v>
      </c>
      <c r="AD200" t="s">
        <v>81</v>
      </c>
      <c r="AE200" t="s">
        <v>348</v>
      </c>
      <c r="AF200">
        <v>12</v>
      </c>
      <c r="AG200" t="s">
        <v>121</v>
      </c>
      <c r="AJ200">
        <v>0</v>
      </c>
      <c r="AM200" t="s">
        <v>148</v>
      </c>
      <c r="AO200">
        <v>0.60105617397781008</v>
      </c>
    </row>
    <row r="201" spans="1:41" x14ac:dyDescent="0.35">
      <c r="A201" t="s">
        <v>13</v>
      </c>
      <c r="B201" t="s">
        <v>101</v>
      </c>
      <c r="C201" t="s">
        <v>59</v>
      </c>
      <c r="D201">
        <v>0.52285033431892569</v>
      </c>
      <c r="E201">
        <v>12</v>
      </c>
      <c r="F201">
        <v>0.46851642684150097</v>
      </c>
      <c r="I201">
        <f t="shared" si="3"/>
        <v>-5.4333907477424725E-2</v>
      </c>
      <c r="L201">
        <v>0.52285033431892569</v>
      </c>
      <c r="M201">
        <v>0.46851642684150097</v>
      </c>
      <c r="AA201" t="s">
        <v>13</v>
      </c>
      <c r="AB201" t="s">
        <v>34</v>
      </c>
      <c r="AC201">
        <v>12</v>
      </c>
      <c r="AD201" t="s">
        <v>81</v>
      </c>
      <c r="AE201" t="s">
        <v>349</v>
      </c>
      <c r="AF201">
        <v>12</v>
      </c>
      <c r="AG201" t="s">
        <v>121</v>
      </c>
      <c r="AH201">
        <v>0.3852769819803355</v>
      </c>
      <c r="AI201">
        <v>0.39</v>
      </c>
      <c r="AJ201">
        <v>-0.31485677664569789</v>
      </c>
      <c r="AL201">
        <v>7.5143223354302111E-2</v>
      </c>
      <c r="AM201">
        <v>9</v>
      </c>
      <c r="AN201">
        <v>0.40094227126380277</v>
      </c>
      <c r="AO201">
        <v>0.45058918042445639</v>
      </c>
    </row>
    <row r="202" spans="1:41" x14ac:dyDescent="0.35">
      <c r="A202" t="s">
        <v>13</v>
      </c>
      <c r="B202" t="s">
        <v>98</v>
      </c>
      <c r="C202" t="s">
        <v>59</v>
      </c>
      <c r="D202">
        <v>0.783360764681858</v>
      </c>
      <c r="E202">
        <v>10</v>
      </c>
      <c r="F202">
        <v>0.80000569755659667</v>
      </c>
      <c r="I202">
        <f t="shared" si="3"/>
        <v>1.6644932874738672E-2</v>
      </c>
      <c r="L202">
        <v>0.783360764681858</v>
      </c>
      <c r="M202">
        <v>0.80000569755659667</v>
      </c>
      <c r="AA202" t="s">
        <v>14</v>
      </c>
      <c r="AB202" t="s">
        <v>34</v>
      </c>
      <c r="AC202">
        <v>12</v>
      </c>
      <c r="AD202" t="s">
        <v>81</v>
      </c>
      <c r="AE202" t="s">
        <v>350</v>
      </c>
      <c r="AF202">
        <v>12</v>
      </c>
      <c r="AG202" t="s">
        <v>121</v>
      </c>
      <c r="AH202">
        <v>2.9073394034247579E-2</v>
      </c>
      <c r="AI202">
        <v>0</v>
      </c>
      <c r="AJ202">
        <v>0</v>
      </c>
      <c r="AM202" t="s">
        <v>148</v>
      </c>
      <c r="AN202">
        <v>4.5072870363613522E-2</v>
      </c>
      <c r="AO202">
        <v>0.12874332865876259</v>
      </c>
    </row>
    <row r="203" spans="1:41" x14ac:dyDescent="0.35">
      <c r="A203" t="s">
        <v>14</v>
      </c>
      <c r="B203" t="s">
        <v>99</v>
      </c>
      <c r="C203" t="s">
        <v>59</v>
      </c>
      <c r="D203">
        <v>1.0812379784999067</v>
      </c>
      <c r="E203">
        <v>1</v>
      </c>
      <c r="F203">
        <v>1.1628462832264479</v>
      </c>
      <c r="I203">
        <f t="shared" si="3"/>
        <v>8.1608304726541236E-2</v>
      </c>
      <c r="L203">
        <v>1.0812379784999067</v>
      </c>
      <c r="M203">
        <v>1.1628462832264479</v>
      </c>
      <c r="AA203" t="s">
        <v>15</v>
      </c>
      <c r="AB203" t="s">
        <v>34</v>
      </c>
      <c r="AC203">
        <v>12</v>
      </c>
      <c r="AD203" t="s">
        <v>81</v>
      </c>
      <c r="AE203" t="s">
        <v>351</v>
      </c>
      <c r="AF203">
        <v>12</v>
      </c>
      <c r="AG203" t="s">
        <v>121</v>
      </c>
      <c r="AH203">
        <v>0</v>
      </c>
      <c r="AI203">
        <v>0</v>
      </c>
      <c r="AJ203">
        <v>0</v>
      </c>
      <c r="AL203">
        <v>0</v>
      </c>
      <c r="AM203">
        <v>11</v>
      </c>
      <c r="AN203">
        <v>3.2644568639253607E-2</v>
      </c>
      <c r="AO203">
        <v>0.102474218567462</v>
      </c>
    </row>
    <row r="204" spans="1:41" x14ac:dyDescent="0.35">
      <c r="A204" t="s">
        <v>14</v>
      </c>
      <c r="B204" t="s">
        <v>100</v>
      </c>
      <c r="C204" t="s">
        <v>59</v>
      </c>
      <c r="D204">
        <v>0.71272279986918341</v>
      </c>
      <c r="E204">
        <v>12</v>
      </c>
      <c r="F204">
        <v>0.70554889843377</v>
      </c>
      <c r="I204">
        <f t="shared" si="3"/>
        <v>-7.1739014354134101E-3</v>
      </c>
      <c r="L204">
        <v>0.71272279986918341</v>
      </c>
      <c r="M204">
        <v>0.70554889843377</v>
      </c>
      <c r="AA204" t="s">
        <v>16</v>
      </c>
      <c r="AB204" t="s">
        <v>34</v>
      </c>
      <c r="AC204">
        <v>12</v>
      </c>
      <c r="AD204" t="s">
        <v>81</v>
      </c>
      <c r="AE204" t="s">
        <v>352</v>
      </c>
      <c r="AF204">
        <v>12</v>
      </c>
      <c r="AG204" t="s">
        <v>121</v>
      </c>
      <c r="AJ204">
        <v>0</v>
      </c>
      <c r="AM204" t="s">
        <v>148</v>
      </c>
      <c r="AO204">
        <v>0.60105617397781008</v>
      </c>
    </row>
    <row r="205" spans="1:41" x14ac:dyDescent="0.35">
      <c r="A205" t="s">
        <v>14</v>
      </c>
      <c r="B205" t="s">
        <v>101</v>
      </c>
      <c r="C205" t="s">
        <v>59</v>
      </c>
      <c r="D205">
        <v>0.32139715669901853</v>
      </c>
      <c r="E205">
        <v>7</v>
      </c>
      <c r="F205">
        <v>0.50619663965765194</v>
      </c>
      <c r="I205">
        <f t="shared" si="3"/>
        <v>0.18479948295863341</v>
      </c>
      <c r="L205">
        <v>0.32139715669901853</v>
      </c>
      <c r="M205">
        <v>0.50619663965765194</v>
      </c>
      <c r="AA205" t="s">
        <v>17</v>
      </c>
      <c r="AB205" t="s">
        <v>34</v>
      </c>
      <c r="AC205">
        <v>12</v>
      </c>
      <c r="AD205" t="s">
        <v>81</v>
      </c>
      <c r="AE205" t="s">
        <v>353</v>
      </c>
      <c r="AF205">
        <v>12</v>
      </c>
      <c r="AG205" t="s">
        <v>121</v>
      </c>
      <c r="AI205">
        <v>0.28000000000000003</v>
      </c>
      <c r="AJ205">
        <v>-6.1363679700116136E-2</v>
      </c>
      <c r="AL205">
        <v>0.21863632029988389</v>
      </c>
      <c r="AM205">
        <v>8</v>
      </c>
      <c r="AO205">
        <v>0.60105617397781008</v>
      </c>
    </row>
    <row r="206" spans="1:41" x14ac:dyDescent="0.35">
      <c r="A206" t="s">
        <v>14</v>
      </c>
      <c r="B206" t="s">
        <v>98</v>
      </c>
      <c r="C206" t="s">
        <v>59</v>
      </c>
      <c r="D206">
        <v>0.70511931168936959</v>
      </c>
      <c r="E206">
        <v>11</v>
      </c>
      <c r="F206">
        <v>0.79153060710595657</v>
      </c>
      <c r="I206">
        <f t="shared" si="3"/>
        <v>8.6411295416586986E-2</v>
      </c>
      <c r="L206">
        <v>0.70511931168936959</v>
      </c>
      <c r="M206">
        <v>0.79153060710595657</v>
      </c>
      <c r="AA206" t="s">
        <v>18</v>
      </c>
      <c r="AB206" t="s">
        <v>34</v>
      </c>
      <c r="AC206">
        <v>12</v>
      </c>
      <c r="AD206" t="s">
        <v>81</v>
      </c>
      <c r="AE206" t="s">
        <v>354</v>
      </c>
      <c r="AF206">
        <v>12</v>
      </c>
      <c r="AG206" t="s">
        <v>121</v>
      </c>
      <c r="AJ206">
        <v>0</v>
      </c>
      <c r="AM206" t="s">
        <v>148</v>
      </c>
      <c r="AO206">
        <v>0.60105617397781008</v>
      </c>
    </row>
    <row r="207" spans="1:41" x14ac:dyDescent="0.35">
      <c r="A207" t="s">
        <v>15</v>
      </c>
      <c r="B207" t="s">
        <v>99</v>
      </c>
      <c r="C207" t="s">
        <v>59</v>
      </c>
      <c r="D207">
        <v>1.0763227218696467</v>
      </c>
      <c r="E207">
        <v>15</v>
      </c>
      <c r="F207">
        <v>1.0759535372347742</v>
      </c>
      <c r="I207">
        <f t="shared" si="3"/>
        <v>-3.6918463487256581E-4</v>
      </c>
      <c r="L207">
        <v>1.0763227218696467</v>
      </c>
      <c r="M207">
        <v>1.0759535372347742</v>
      </c>
      <c r="AA207" t="s">
        <v>19</v>
      </c>
      <c r="AB207" t="s">
        <v>34</v>
      </c>
      <c r="AC207">
        <v>12</v>
      </c>
      <c r="AD207" t="s">
        <v>81</v>
      </c>
      <c r="AE207" t="s">
        <v>355</v>
      </c>
      <c r="AF207">
        <v>12</v>
      </c>
      <c r="AG207" t="s">
        <v>121</v>
      </c>
      <c r="AH207">
        <v>0.43325152271079093</v>
      </c>
      <c r="AI207">
        <v>0.66</v>
      </c>
      <c r="AJ207">
        <v>-0.32430767479570494</v>
      </c>
      <c r="AL207">
        <v>0.33569232520429509</v>
      </c>
      <c r="AM207">
        <v>7</v>
      </c>
      <c r="AN207">
        <v>0.45732295388477012</v>
      </c>
      <c r="AO207">
        <v>0.49393632078733879</v>
      </c>
    </row>
    <row r="208" spans="1:41" x14ac:dyDescent="0.35">
      <c r="A208" t="s">
        <v>15</v>
      </c>
      <c r="B208" t="s">
        <v>100</v>
      </c>
      <c r="C208" t="s">
        <v>59</v>
      </c>
      <c r="D208">
        <v>0.68591476119174932</v>
      </c>
      <c r="E208">
        <v>11</v>
      </c>
      <c r="F208">
        <v>0.70882260294507593</v>
      </c>
      <c r="I208">
        <f t="shared" si="3"/>
        <v>2.2907841753326608E-2</v>
      </c>
      <c r="L208">
        <v>0.68591476119174932</v>
      </c>
      <c r="M208">
        <v>0.70882260294507593</v>
      </c>
      <c r="AA208" t="s">
        <v>20</v>
      </c>
      <c r="AB208" t="s">
        <v>34</v>
      </c>
      <c r="AC208">
        <v>12</v>
      </c>
      <c r="AD208" t="s">
        <v>81</v>
      </c>
      <c r="AE208" t="s">
        <v>356</v>
      </c>
      <c r="AF208">
        <v>12</v>
      </c>
      <c r="AG208" t="s">
        <v>121</v>
      </c>
      <c r="AH208">
        <v>0.82826015902308003</v>
      </c>
      <c r="AI208">
        <v>1</v>
      </c>
      <c r="AJ208">
        <v>0</v>
      </c>
      <c r="AL208">
        <v>1</v>
      </c>
      <c r="AM208">
        <v>1</v>
      </c>
      <c r="AN208">
        <v>0.83721844541624302</v>
      </c>
      <c r="AO208">
        <v>0.85084426700369054</v>
      </c>
    </row>
    <row r="209" spans="1:41" x14ac:dyDescent="0.35">
      <c r="A209" t="s">
        <v>15</v>
      </c>
      <c r="B209" t="s">
        <v>101</v>
      </c>
      <c r="C209" t="s">
        <v>59</v>
      </c>
      <c r="D209">
        <v>0.50105754431801952</v>
      </c>
      <c r="E209">
        <v>14</v>
      </c>
      <c r="F209">
        <v>0.40051649618323149</v>
      </c>
      <c r="I209">
        <f t="shared" si="3"/>
        <v>-0.10054104813478804</v>
      </c>
      <c r="L209">
        <v>0.50105754431801952</v>
      </c>
      <c r="M209">
        <v>0.40051649618323149</v>
      </c>
      <c r="AA209" t="s">
        <v>21</v>
      </c>
      <c r="AB209" t="s">
        <v>34</v>
      </c>
      <c r="AC209">
        <v>12</v>
      </c>
      <c r="AD209" t="s">
        <v>81</v>
      </c>
      <c r="AE209" t="s">
        <v>357</v>
      </c>
      <c r="AF209">
        <v>12</v>
      </c>
      <c r="AG209" t="s">
        <v>121</v>
      </c>
      <c r="AH209">
        <v>0.55180665038253818</v>
      </c>
      <c r="AI209">
        <v>0.56999999999999995</v>
      </c>
      <c r="AJ209">
        <v>-0.12282024704858024</v>
      </c>
      <c r="AL209">
        <v>0.44717975295141971</v>
      </c>
      <c r="AN209">
        <v>0.56694498033920893</v>
      </c>
      <c r="AO209">
        <v>0.60105617397781008</v>
      </c>
    </row>
    <row r="210" spans="1:41" x14ac:dyDescent="0.35">
      <c r="A210" t="s">
        <v>15</v>
      </c>
      <c r="B210" t="s">
        <v>98</v>
      </c>
      <c r="C210" t="s">
        <v>59</v>
      </c>
      <c r="D210">
        <v>0.75443167579313852</v>
      </c>
      <c r="E210">
        <v>14</v>
      </c>
      <c r="F210">
        <v>0.72843087878769397</v>
      </c>
      <c r="I210">
        <f t="shared" si="3"/>
        <v>-2.6000797005444554E-2</v>
      </c>
      <c r="L210">
        <v>0.75443167579313852</v>
      </c>
      <c r="M210">
        <v>0.72843087878769397</v>
      </c>
      <c r="AA210" t="s">
        <v>6</v>
      </c>
      <c r="AB210" t="s">
        <v>35</v>
      </c>
      <c r="AC210">
        <v>13</v>
      </c>
      <c r="AD210" t="s">
        <v>83</v>
      </c>
      <c r="AE210" t="s">
        <v>358</v>
      </c>
      <c r="AF210">
        <v>13</v>
      </c>
      <c r="AG210" t="s">
        <v>72</v>
      </c>
      <c r="AH210">
        <v>0.17127663259006889</v>
      </c>
      <c r="AI210">
        <v>0.17</v>
      </c>
      <c r="AJ210">
        <v>-5.0319540151090705E-2</v>
      </c>
      <c r="AL210">
        <v>0.11968045984890931</v>
      </c>
      <c r="AM210">
        <v>10</v>
      </c>
      <c r="AN210">
        <v>0.24855748795240881</v>
      </c>
      <c r="AO210">
        <v>0.46895549991856222</v>
      </c>
    </row>
    <row r="211" spans="1:41" x14ac:dyDescent="0.35">
      <c r="A211" t="s">
        <v>16</v>
      </c>
      <c r="B211" t="s">
        <v>99</v>
      </c>
      <c r="C211" t="s">
        <v>59</v>
      </c>
      <c r="D211">
        <v>1.1029129171546199</v>
      </c>
      <c r="E211">
        <v>2</v>
      </c>
      <c r="F211">
        <v>1.1592755567938013</v>
      </c>
      <c r="I211">
        <f t="shared" si="3"/>
        <v>5.6362639639181422E-2</v>
      </c>
      <c r="L211">
        <v>1.1029129171546199</v>
      </c>
      <c r="M211">
        <v>1.1592755567938013</v>
      </c>
      <c r="AA211" t="s">
        <v>7</v>
      </c>
      <c r="AB211" t="s">
        <v>35</v>
      </c>
      <c r="AC211">
        <v>13</v>
      </c>
      <c r="AD211" t="s">
        <v>83</v>
      </c>
      <c r="AE211" t="s">
        <v>359</v>
      </c>
      <c r="AF211">
        <v>13</v>
      </c>
      <c r="AG211" t="s">
        <v>72</v>
      </c>
      <c r="AH211">
        <v>0</v>
      </c>
      <c r="AI211">
        <v>0</v>
      </c>
      <c r="AJ211">
        <v>5.5951812558231312E-2</v>
      </c>
      <c r="AL211">
        <v>5.5951812558231312E-2</v>
      </c>
      <c r="AM211">
        <v>13</v>
      </c>
      <c r="AN211">
        <v>3.2539307520985238E-2</v>
      </c>
      <c r="AO211">
        <v>0.1253384704541024</v>
      </c>
    </row>
    <row r="212" spans="1:41" x14ac:dyDescent="0.35">
      <c r="A212" t="s">
        <v>16</v>
      </c>
      <c r="B212" t="s">
        <v>100</v>
      </c>
      <c r="C212" t="s">
        <v>59</v>
      </c>
      <c r="D212">
        <v>0.85460018039533114</v>
      </c>
      <c r="E212">
        <v>8</v>
      </c>
      <c r="F212">
        <v>0.79693731859222283</v>
      </c>
      <c r="I212">
        <f t="shared" si="3"/>
        <v>-5.7662861803108312E-2</v>
      </c>
      <c r="L212">
        <v>0.85460018039533114</v>
      </c>
      <c r="M212">
        <v>0.79693731859222283</v>
      </c>
      <c r="AA212" t="s">
        <v>8</v>
      </c>
      <c r="AB212" t="s">
        <v>35</v>
      </c>
      <c r="AC212">
        <v>13</v>
      </c>
      <c r="AD212" t="s">
        <v>83</v>
      </c>
      <c r="AE212" t="s">
        <v>360</v>
      </c>
      <c r="AF212">
        <v>13</v>
      </c>
      <c r="AG212" t="s">
        <v>72</v>
      </c>
      <c r="AH212">
        <v>0.35812386814287128</v>
      </c>
      <c r="AI212">
        <v>0.37</v>
      </c>
      <c r="AJ212">
        <v>-2.0436923326403622E-2</v>
      </c>
      <c r="AL212">
        <v>0.34956307667359637</v>
      </c>
      <c r="AM212">
        <v>3</v>
      </c>
      <c r="AN212">
        <v>0.48421368478668919</v>
      </c>
      <c r="AO212">
        <v>0.84381044115251824</v>
      </c>
    </row>
    <row r="213" spans="1:41" x14ac:dyDescent="0.35">
      <c r="A213" t="s">
        <v>16</v>
      </c>
      <c r="B213" t="s">
        <v>101</v>
      </c>
      <c r="C213" t="s">
        <v>59</v>
      </c>
      <c r="D213">
        <v>0.56427283050139099</v>
      </c>
      <c r="E213">
        <v>2</v>
      </c>
      <c r="F213">
        <v>0.87259983811570174</v>
      </c>
      <c r="I213">
        <f t="shared" si="3"/>
        <v>0.30832700761431076</v>
      </c>
      <c r="L213">
        <v>0.56427283050139099</v>
      </c>
      <c r="M213">
        <v>0.87259983811570174</v>
      </c>
      <c r="AA213" t="s">
        <v>9</v>
      </c>
      <c r="AB213" t="s">
        <v>35</v>
      </c>
      <c r="AC213">
        <v>13</v>
      </c>
      <c r="AD213" t="s">
        <v>83</v>
      </c>
      <c r="AE213" t="s">
        <v>361</v>
      </c>
      <c r="AF213">
        <v>13</v>
      </c>
      <c r="AG213" t="s">
        <v>72</v>
      </c>
      <c r="AH213">
        <v>0.28027085332920371</v>
      </c>
      <c r="AI213">
        <v>0.28999999999999998</v>
      </c>
      <c r="AJ213">
        <v>-8.4703341508299668E-2</v>
      </c>
      <c r="AL213">
        <v>0.20529665849170031</v>
      </c>
      <c r="AM213">
        <v>7</v>
      </c>
      <c r="AN213">
        <v>0.38602360277240572</v>
      </c>
      <c r="AO213">
        <v>0.6876208823050366</v>
      </c>
    </row>
    <row r="214" spans="1:41" x14ac:dyDescent="0.35">
      <c r="A214" t="s">
        <v>16</v>
      </c>
      <c r="B214" t="s">
        <v>98</v>
      </c>
      <c r="C214" t="s">
        <v>59</v>
      </c>
      <c r="D214">
        <v>0.84059530935044735</v>
      </c>
      <c r="E214">
        <v>2</v>
      </c>
      <c r="F214">
        <v>0.94293757116724197</v>
      </c>
      <c r="I214">
        <f t="shared" si="3"/>
        <v>0.10234226181679462</v>
      </c>
      <c r="L214">
        <v>0.84059530935044735</v>
      </c>
      <c r="M214">
        <v>0.94293757116724197</v>
      </c>
      <c r="AA214" t="s">
        <v>10</v>
      </c>
      <c r="AB214" t="s">
        <v>35</v>
      </c>
      <c r="AC214">
        <v>13</v>
      </c>
      <c r="AD214" t="s">
        <v>83</v>
      </c>
      <c r="AE214" t="s">
        <v>362</v>
      </c>
      <c r="AF214">
        <v>13</v>
      </c>
      <c r="AG214" t="s">
        <v>72</v>
      </c>
      <c r="AH214">
        <v>0.43597688295653902</v>
      </c>
      <c r="AI214">
        <v>0.44</v>
      </c>
      <c r="AJ214">
        <v>-6.3789440984173496E-2</v>
      </c>
      <c r="AL214">
        <v>0.37621055901582651</v>
      </c>
      <c r="AM214">
        <v>2</v>
      </c>
      <c r="AN214">
        <v>0.58240376680097261</v>
      </c>
      <c r="AO214">
        <v>1</v>
      </c>
    </row>
    <row r="215" spans="1:41" x14ac:dyDescent="0.35">
      <c r="A215" t="s">
        <v>141</v>
      </c>
      <c r="B215" t="s">
        <v>99</v>
      </c>
      <c r="C215" t="s">
        <v>59</v>
      </c>
      <c r="D215">
        <v>1.2167601768903999</v>
      </c>
      <c r="E215">
        <v>6</v>
      </c>
      <c r="F215">
        <v>1.1413252077939287</v>
      </c>
      <c r="I215">
        <f t="shared" si="3"/>
        <v>-7.5434969096471294E-2</v>
      </c>
      <c r="L215">
        <v>1.2167601768903999</v>
      </c>
      <c r="M215">
        <v>1.1413252077939287</v>
      </c>
      <c r="AA215" t="s">
        <v>11</v>
      </c>
      <c r="AB215" t="s">
        <v>35</v>
      </c>
      <c r="AC215">
        <v>13</v>
      </c>
      <c r="AD215" t="s">
        <v>83</v>
      </c>
      <c r="AE215" t="s">
        <v>363</v>
      </c>
      <c r="AF215">
        <v>13</v>
      </c>
      <c r="AG215" t="s">
        <v>72</v>
      </c>
      <c r="AH215">
        <v>8.5638316295034461E-2</v>
      </c>
      <c r="AI215">
        <v>0.09</v>
      </c>
      <c r="AJ215">
        <v>-3.0901546010021014E-2</v>
      </c>
      <c r="AL215">
        <v>5.9098453989978983E-2</v>
      </c>
      <c r="AM215">
        <v>12</v>
      </c>
      <c r="AN215">
        <v>0.140548397736697</v>
      </c>
      <c r="AO215">
        <v>0.29714698518633231</v>
      </c>
    </row>
    <row r="216" spans="1:41" x14ac:dyDescent="0.35">
      <c r="A216" t="s">
        <v>141</v>
      </c>
      <c r="B216" t="s">
        <v>100</v>
      </c>
      <c r="C216" t="s">
        <v>59</v>
      </c>
      <c r="D216">
        <v>0.84095890378115512</v>
      </c>
      <c r="E216">
        <v>4</v>
      </c>
      <c r="F216">
        <v>0.92280028938623304</v>
      </c>
      <c r="I216">
        <f t="shared" si="3"/>
        <v>8.1841385605077921E-2</v>
      </c>
      <c r="L216">
        <v>0.84095890378115512</v>
      </c>
      <c r="M216">
        <v>0.92280028938623304</v>
      </c>
      <c r="AA216" t="s">
        <v>12</v>
      </c>
      <c r="AB216" t="s">
        <v>35</v>
      </c>
      <c r="AC216">
        <v>13</v>
      </c>
      <c r="AD216" t="s">
        <v>83</v>
      </c>
      <c r="AE216" t="s">
        <v>364</v>
      </c>
      <c r="AF216">
        <v>13</v>
      </c>
      <c r="AG216" t="s">
        <v>72</v>
      </c>
      <c r="AH216">
        <v>0.13235012518323511</v>
      </c>
      <c r="AI216">
        <v>0.16</v>
      </c>
      <c r="AJ216">
        <v>1.3920245642516094E-3</v>
      </c>
      <c r="AL216">
        <v>0.16139202456425161</v>
      </c>
      <c r="AM216">
        <v>8</v>
      </c>
      <c r="AN216">
        <v>0.1994624469452671</v>
      </c>
      <c r="AO216">
        <v>0.39086072049482129</v>
      </c>
    </row>
    <row r="217" spans="1:41" x14ac:dyDescent="0.35">
      <c r="A217" t="s">
        <v>141</v>
      </c>
      <c r="B217" t="s">
        <v>101</v>
      </c>
      <c r="C217" t="s">
        <v>59</v>
      </c>
      <c r="D217">
        <v>0.47950820365057661</v>
      </c>
      <c r="E217">
        <v>11</v>
      </c>
      <c r="F217">
        <v>0.4841834566682191</v>
      </c>
      <c r="I217">
        <f t="shared" si="3"/>
        <v>4.6752530176424889E-3</v>
      </c>
      <c r="L217">
        <v>0.47950820365057661</v>
      </c>
      <c r="M217">
        <v>0.4841834566682191</v>
      </c>
      <c r="AA217" t="s">
        <v>13</v>
      </c>
      <c r="AB217" t="s">
        <v>35</v>
      </c>
      <c r="AC217">
        <v>13</v>
      </c>
      <c r="AD217" t="s">
        <v>83</v>
      </c>
      <c r="AE217" t="s">
        <v>365</v>
      </c>
      <c r="AF217">
        <v>13</v>
      </c>
      <c r="AG217" t="s">
        <v>72</v>
      </c>
      <c r="AH217">
        <v>0.24134434592236981</v>
      </c>
      <c r="AI217">
        <v>0.25</v>
      </c>
      <c r="AJ217">
        <v>3.9465637866199221E-2</v>
      </c>
      <c r="AL217">
        <v>0.28946563786619922</v>
      </c>
      <c r="AM217">
        <v>5</v>
      </c>
      <c r="AN217">
        <v>0.33692856176526398</v>
      </c>
      <c r="AO217">
        <v>0.60952610288129572</v>
      </c>
    </row>
    <row r="218" spans="1:41" x14ac:dyDescent="0.35">
      <c r="A218" t="s">
        <v>141</v>
      </c>
      <c r="B218" t="s">
        <v>98</v>
      </c>
      <c r="C218" t="s">
        <v>59</v>
      </c>
      <c r="D218">
        <v>0.84574242810737721</v>
      </c>
      <c r="E218">
        <v>5</v>
      </c>
      <c r="F218">
        <v>0.84943631794946028</v>
      </c>
      <c r="I218">
        <f t="shared" si="3"/>
        <v>3.6938898420830757E-3</v>
      </c>
      <c r="L218">
        <v>0.84574242810737721</v>
      </c>
      <c r="M218">
        <v>0.84943631794946028</v>
      </c>
      <c r="AA218" t="s">
        <v>14</v>
      </c>
      <c r="AB218" t="s">
        <v>35</v>
      </c>
      <c r="AC218">
        <v>13</v>
      </c>
      <c r="AD218" t="s">
        <v>83</v>
      </c>
      <c r="AE218" t="s">
        <v>366</v>
      </c>
      <c r="AF218">
        <v>13</v>
      </c>
      <c r="AG218" t="s">
        <v>72</v>
      </c>
      <c r="AH218">
        <v>6.2282411850934138E-2</v>
      </c>
      <c r="AI218">
        <v>0</v>
      </c>
      <c r="AJ218">
        <v>2.0794584632948961E-3</v>
      </c>
      <c r="AL218">
        <v>2.0794584632948961E-3</v>
      </c>
      <c r="AM218">
        <v>14</v>
      </c>
      <c r="AN218">
        <v>0.11109137313241201</v>
      </c>
      <c r="AO218">
        <v>0.25029011753208769</v>
      </c>
    </row>
    <row r="219" spans="1:41" x14ac:dyDescent="0.35">
      <c r="A219" t="s">
        <v>18</v>
      </c>
      <c r="B219" t="s">
        <v>99</v>
      </c>
      <c r="C219" t="s">
        <v>59</v>
      </c>
      <c r="D219">
        <v>1.0831342035472</v>
      </c>
      <c r="E219">
        <v>8</v>
      </c>
      <c r="F219">
        <v>1.1395418359857643</v>
      </c>
      <c r="I219">
        <f t="shared" si="3"/>
        <v>5.6407632438564281E-2</v>
      </c>
      <c r="L219">
        <v>1.0831342035472</v>
      </c>
      <c r="M219">
        <v>1.1395418359857643</v>
      </c>
      <c r="AA219" t="s">
        <v>15</v>
      </c>
      <c r="AB219" t="s">
        <v>35</v>
      </c>
      <c r="AC219">
        <v>13</v>
      </c>
      <c r="AD219" t="s">
        <v>83</v>
      </c>
      <c r="AE219" t="s">
        <v>367</v>
      </c>
      <c r="AF219">
        <v>13</v>
      </c>
      <c r="AG219" t="s">
        <v>72</v>
      </c>
      <c r="AH219">
        <v>3.1141205925467069E-2</v>
      </c>
      <c r="AI219">
        <v>0.04</v>
      </c>
      <c r="AJ219">
        <v>-0.04</v>
      </c>
      <c r="AL219">
        <v>0</v>
      </c>
      <c r="AM219">
        <v>15</v>
      </c>
      <c r="AN219">
        <v>7.1815340326698618E-2</v>
      </c>
      <c r="AO219">
        <v>0.1878142939930951</v>
      </c>
    </row>
    <row r="220" spans="1:41" x14ac:dyDescent="0.35">
      <c r="A220" t="s">
        <v>18</v>
      </c>
      <c r="B220" t="s">
        <v>100</v>
      </c>
      <c r="C220" t="s">
        <v>59</v>
      </c>
      <c r="D220">
        <v>0.88313207050277198</v>
      </c>
      <c r="E220">
        <v>5</v>
      </c>
      <c r="F220">
        <v>0.86452849585586078</v>
      </c>
      <c r="I220">
        <f t="shared" si="3"/>
        <v>-1.8603574646911203E-2</v>
      </c>
      <c r="L220">
        <v>0.88313207050277198</v>
      </c>
      <c r="M220">
        <v>0.86452849585586078</v>
      </c>
      <c r="AA220" t="s">
        <v>16</v>
      </c>
      <c r="AB220" t="s">
        <v>35</v>
      </c>
      <c r="AC220">
        <v>13</v>
      </c>
      <c r="AD220" t="s">
        <v>83</v>
      </c>
      <c r="AE220" t="s">
        <v>368</v>
      </c>
      <c r="AF220">
        <v>13</v>
      </c>
      <c r="AG220" t="s">
        <v>72</v>
      </c>
      <c r="AH220">
        <v>0.38147977258697169</v>
      </c>
      <c r="AI220">
        <v>0.4</v>
      </c>
      <c r="AJ220">
        <v>6.6025805245194191E-2</v>
      </c>
      <c r="AL220">
        <v>0.46602580524519421</v>
      </c>
      <c r="AM220">
        <v>1</v>
      </c>
      <c r="AN220">
        <v>0.51367070939097426</v>
      </c>
      <c r="AO220">
        <v>0.89066730880676281</v>
      </c>
    </row>
    <row r="221" spans="1:41" x14ac:dyDescent="0.35">
      <c r="A221" t="s">
        <v>18</v>
      </c>
      <c r="B221" t="s">
        <v>101</v>
      </c>
      <c r="C221" t="s">
        <v>59</v>
      </c>
      <c r="D221">
        <v>0.53757951771203527</v>
      </c>
      <c r="E221">
        <v>9</v>
      </c>
      <c r="F221">
        <v>0.49784088422691003</v>
      </c>
      <c r="I221">
        <f t="shared" si="3"/>
        <v>-3.9738633485125241E-2</v>
      </c>
      <c r="L221">
        <v>0.53757951771203527</v>
      </c>
      <c r="M221">
        <v>0.49784088422691003</v>
      </c>
      <c r="AA221" t="s">
        <v>17</v>
      </c>
      <c r="AB221" t="s">
        <v>35</v>
      </c>
      <c r="AC221">
        <v>13</v>
      </c>
      <c r="AD221" t="s">
        <v>83</v>
      </c>
      <c r="AE221" t="s">
        <v>369</v>
      </c>
      <c r="AF221">
        <v>13</v>
      </c>
      <c r="AG221" t="s">
        <v>72</v>
      </c>
      <c r="AH221">
        <v>0.1167795222205015</v>
      </c>
      <c r="AI221">
        <v>0.12</v>
      </c>
      <c r="AJ221">
        <v>-1.9774608777795091E-2</v>
      </c>
      <c r="AL221">
        <v>0.1002253912222049</v>
      </c>
      <c r="AM221">
        <v>11</v>
      </c>
      <c r="AN221">
        <v>0.1798244305424104</v>
      </c>
      <c r="AO221">
        <v>0.35962280872532493</v>
      </c>
    </row>
    <row r="222" spans="1:41" x14ac:dyDescent="0.35">
      <c r="A222" t="s">
        <v>18</v>
      </c>
      <c r="B222" t="s">
        <v>98</v>
      </c>
      <c r="C222" t="s">
        <v>59</v>
      </c>
      <c r="D222">
        <v>0.83461526392066909</v>
      </c>
      <c r="E222">
        <v>6</v>
      </c>
      <c r="F222">
        <v>0.83397040535617828</v>
      </c>
      <c r="I222">
        <f t="shared" si="3"/>
        <v>-6.4485856449081336E-4</v>
      </c>
      <c r="L222">
        <v>0.83461526392066909</v>
      </c>
      <c r="M222">
        <v>0.83397040535617828</v>
      </c>
      <c r="AA222" t="s">
        <v>18</v>
      </c>
      <c r="AB222" t="s">
        <v>35</v>
      </c>
      <c r="AC222">
        <v>13</v>
      </c>
      <c r="AD222" t="s">
        <v>83</v>
      </c>
      <c r="AE222" t="s">
        <v>370</v>
      </c>
      <c r="AF222">
        <v>13</v>
      </c>
      <c r="AG222" t="s">
        <v>72</v>
      </c>
      <c r="AH222">
        <v>0.1557060296273354</v>
      </c>
      <c r="AI222">
        <v>0.16</v>
      </c>
      <c r="AJ222">
        <v>-1.0566871316881804E-2</v>
      </c>
      <c r="AL222">
        <v>0.1494331286831182</v>
      </c>
      <c r="AM222">
        <v>9</v>
      </c>
      <c r="AN222">
        <v>0.22891947154955219</v>
      </c>
      <c r="AO222">
        <v>0.43771758814906581</v>
      </c>
    </row>
    <row r="223" spans="1:41" x14ac:dyDescent="0.35">
      <c r="A223" t="s">
        <v>142</v>
      </c>
      <c r="B223" t="s">
        <v>99</v>
      </c>
      <c r="C223" t="s">
        <v>59</v>
      </c>
      <c r="D223">
        <v>1.09998353270813</v>
      </c>
      <c r="E223">
        <v>14</v>
      </c>
      <c r="F223">
        <v>1.1006498035377801</v>
      </c>
      <c r="I223">
        <f t="shared" si="3"/>
        <v>6.6627082965009521E-4</v>
      </c>
      <c r="L223">
        <v>1.09998353270813</v>
      </c>
      <c r="M223">
        <v>1.1006498035377801</v>
      </c>
      <c r="AA223" t="s">
        <v>19</v>
      </c>
      <c r="AB223" t="s">
        <v>35</v>
      </c>
      <c r="AC223">
        <v>13</v>
      </c>
      <c r="AD223" t="s">
        <v>83</v>
      </c>
      <c r="AE223" t="s">
        <v>371</v>
      </c>
      <c r="AF223">
        <v>13</v>
      </c>
      <c r="AG223" t="s">
        <v>72</v>
      </c>
      <c r="AH223">
        <v>0.17127663259006889</v>
      </c>
      <c r="AI223">
        <v>0.18</v>
      </c>
      <c r="AJ223">
        <v>4.6740691183605715E-2</v>
      </c>
      <c r="AL223">
        <v>0.22674069118360571</v>
      </c>
      <c r="AM223">
        <v>6</v>
      </c>
      <c r="AN223">
        <v>0.24855748795240881</v>
      </c>
      <c r="AO223">
        <v>0.46895549991856222</v>
      </c>
    </row>
    <row r="224" spans="1:41" x14ac:dyDescent="0.35">
      <c r="A224" t="s">
        <v>142</v>
      </c>
      <c r="B224" t="s">
        <v>100</v>
      </c>
      <c r="C224" t="s">
        <v>59</v>
      </c>
      <c r="D224">
        <v>0.7263825295049543</v>
      </c>
      <c r="E224">
        <v>13</v>
      </c>
      <c r="F224">
        <v>0.68709894380719094</v>
      </c>
      <c r="I224">
        <f t="shared" si="3"/>
        <v>-3.9283585697763357E-2</v>
      </c>
      <c r="L224">
        <v>0.7263825295049543</v>
      </c>
      <c r="M224">
        <v>0.68709894380719094</v>
      </c>
      <c r="AA224" t="s">
        <v>20</v>
      </c>
      <c r="AB224" t="s">
        <v>35</v>
      </c>
      <c r="AC224">
        <v>13</v>
      </c>
      <c r="AD224" t="s">
        <v>83</v>
      </c>
      <c r="AE224" t="s">
        <v>372</v>
      </c>
      <c r="AF224">
        <v>13</v>
      </c>
      <c r="AG224" t="s">
        <v>72</v>
      </c>
      <c r="AH224">
        <v>0.24912964740373661</v>
      </c>
      <c r="AI224">
        <v>0.26</v>
      </c>
      <c r="AJ224">
        <v>5.0657975809568712E-2</v>
      </c>
      <c r="AL224">
        <v>0.31065797580956872</v>
      </c>
      <c r="AM224">
        <v>4</v>
      </c>
      <c r="AN224">
        <v>0.34674756996669232</v>
      </c>
      <c r="AO224">
        <v>0.62514505876604376</v>
      </c>
    </row>
    <row r="225" spans="1:41" x14ac:dyDescent="0.35">
      <c r="A225" t="s">
        <v>142</v>
      </c>
      <c r="B225" t="s">
        <v>101</v>
      </c>
      <c r="C225" t="s">
        <v>59</v>
      </c>
      <c r="D225">
        <v>0.55390541210658117</v>
      </c>
      <c r="E225">
        <v>4</v>
      </c>
      <c r="F225">
        <v>0.6143870036817225</v>
      </c>
      <c r="I225">
        <f t="shared" si="3"/>
        <v>6.0481591575141325E-2</v>
      </c>
      <c r="L225">
        <v>0.55390541210658117</v>
      </c>
      <c r="M225">
        <v>0.6143870036817225</v>
      </c>
      <c r="AA225" t="s">
        <v>21</v>
      </c>
      <c r="AB225" t="s">
        <v>35</v>
      </c>
      <c r="AC225">
        <v>13</v>
      </c>
      <c r="AD225" t="s">
        <v>83</v>
      </c>
      <c r="AE225" t="s">
        <v>373</v>
      </c>
      <c r="AF225">
        <v>13</v>
      </c>
      <c r="AG225" t="s">
        <v>72</v>
      </c>
      <c r="AH225">
        <v>0.19151841644162251</v>
      </c>
      <c r="AI225">
        <v>0.2</v>
      </c>
      <c r="AJ225">
        <v>-8.5452577589547052E-3</v>
      </c>
      <c r="AL225">
        <v>0.19145474224104531</v>
      </c>
      <c r="AN225">
        <v>0.27408690927612261</v>
      </c>
      <c r="AO225">
        <v>0.50956478521890736</v>
      </c>
    </row>
    <row r="226" spans="1:41" x14ac:dyDescent="0.35">
      <c r="A226" t="s">
        <v>142</v>
      </c>
      <c r="B226" t="s">
        <v>98</v>
      </c>
      <c r="C226" t="s">
        <v>59</v>
      </c>
      <c r="D226">
        <v>0.79342382477322182</v>
      </c>
      <c r="E226">
        <v>9</v>
      </c>
      <c r="F226">
        <v>0.80071191700889788</v>
      </c>
      <c r="I226">
        <f t="shared" si="3"/>
        <v>7.288092235676058E-3</v>
      </c>
      <c r="L226">
        <v>0.79342382477322182</v>
      </c>
      <c r="M226">
        <v>0.80071191700889788</v>
      </c>
      <c r="AA226" t="s">
        <v>6</v>
      </c>
      <c r="AB226" t="s">
        <v>36</v>
      </c>
      <c r="AC226">
        <v>14</v>
      </c>
      <c r="AD226" t="s">
        <v>84</v>
      </c>
      <c r="AE226" t="s">
        <v>374</v>
      </c>
      <c r="AF226">
        <v>14</v>
      </c>
      <c r="AG226" t="s">
        <v>85</v>
      </c>
      <c r="AH226">
        <v>0.40262088164994531</v>
      </c>
      <c r="AI226">
        <v>0.4</v>
      </c>
      <c r="AJ226">
        <v>2.2276971952089886E-3</v>
      </c>
      <c r="AL226">
        <v>0.40222769719520901</v>
      </c>
      <c r="AM226">
        <v>4</v>
      </c>
      <c r="AN226">
        <v>0.49317683878277457</v>
      </c>
      <c r="AO226">
        <v>0.82639847826930912</v>
      </c>
    </row>
    <row r="227" spans="1:41" x14ac:dyDescent="0.35">
      <c r="A227" t="s">
        <v>21</v>
      </c>
      <c r="B227" t="s">
        <v>104</v>
      </c>
      <c r="C227" t="s">
        <v>68</v>
      </c>
      <c r="D227">
        <v>1.1432172151373967</v>
      </c>
      <c r="F227">
        <v>1.1439830891772611</v>
      </c>
      <c r="I227">
        <f t="shared" si="3"/>
        <v>7.6587403986438929E-4</v>
      </c>
      <c r="L227">
        <v>1.1432172151373967</v>
      </c>
      <c r="M227">
        <v>1.1439830891772611</v>
      </c>
      <c r="AA227" t="s">
        <v>7</v>
      </c>
      <c r="AB227" t="s">
        <v>36</v>
      </c>
      <c r="AC227">
        <v>14</v>
      </c>
      <c r="AD227" t="s">
        <v>84</v>
      </c>
      <c r="AE227" t="s">
        <v>375</v>
      </c>
      <c r="AF227">
        <v>14</v>
      </c>
      <c r="AG227" t="s">
        <v>85</v>
      </c>
      <c r="AH227">
        <v>0.50455021877651374</v>
      </c>
      <c r="AI227">
        <v>0.5</v>
      </c>
      <c r="AJ227">
        <v>2.7885097896417355E-3</v>
      </c>
      <c r="AL227">
        <v>0.50278850978964174</v>
      </c>
      <c r="AM227">
        <v>3</v>
      </c>
      <c r="AN227">
        <v>0.59982263201001118</v>
      </c>
      <c r="AO227">
        <v>0.95039956521980273</v>
      </c>
    </row>
    <row r="228" spans="1:41" x14ac:dyDescent="0.35">
      <c r="A228" t="s">
        <v>21</v>
      </c>
      <c r="B228" t="s">
        <v>105</v>
      </c>
      <c r="C228" t="s">
        <v>70</v>
      </c>
      <c r="D228">
        <v>1.170145569981988</v>
      </c>
      <c r="F228">
        <v>1.1491347867111732</v>
      </c>
      <c r="I228">
        <f t="shared" si="3"/>
        <v>-2.1010783270814848E-2</v>
      </c>
      <c r="L228">
        <v>1.170145569981988</v>
      </c>
      <c r="M228">
        <v>1.1491347867111732</v>
      </c>
      <c r="AA228" t="s">
        <v>8</v>
      </c>
      <c r="AB228" t="s">
        <v>36</v>
      </c>
      <c r="AC228">
        <v>14</v>
      </c>
      <c r="AD228" t="s">
        <v>84</v>
      </c>
      <c r="AE228" t="s">
        <v>376</v>
      </c>
      <c r="AF228">
        <v>14</v>
      </c>
      <c r="AG228" t="s">
        <v>85</v>
      </c>
      <c r="AJ228">
        <v>0</v>
      </c>
      <c r="AM228" t="s">
        <v>148</v>
      </c>
      <c r="AO228">
        <v>0.65641365490800718</v>
      </c>
    </row>
    <row r="229" spans="1:41" x14ac:dyDescent="0.35">
      <c r="A229" t="s">
        <v>21</v>
      </c>
      <c r="B229" t="s">
        <v>106</v>
      </c>
      <c r="C229" t="s">
        <v>72</v>
      </c>
      <c r="D229">
        <v>1.0358522638556029</v>
      </c>
      <c r="F229">
        <v>1.0333594711264964</v>
      </c>
      <c r="I229">
        <f t="shared" si="3"/>
        <v>-2.4927927291065188E-3</v>
      </c>
      <c r="L229">
        <v>1.0358522638556029</v>
      </c>
      <c r="M229">
        <v>1.0333594711264964</v>
      </c>
      <c r="AA229" t="s">
        <v>9</v>
      </c>
      <c r="AB229" t="s">
        <v>36</v>
      </c>
      <c r="AC229">
        <v>14</v>
      </c>
      <c r="AD229" t="s">
        <v>84</v>
      </c>
      <c r="AE229" t="s">
        <v>377</v>
      </c>
      <c r="AF229">
        <v>14</v>
      </c>
      <c r="AG229" t="s">
        <v>85</v>
      </c>
      <c r="AH229">
        <v>0.34655974623033259</v>
      </c>
      <c r="AI229">
        <v>0.35</v>
      </c>
      <c r="AJ229">
        <v>-2.2653663602230645E-3</v>
      </c>
      <c r="AL229">
        <v>0.34773463363977691</v>
      </c>
      <c r="AM229">
        <v>6</v>
      </c>
      <c r="AN229">
        <v>0.43452165250779451</v>
      </c>
      <c r="AO229">
        <v>0.75819788044653746</v>
      </c>
    </row>
    <row r="230" spans="1:41" x14ac:dyDescent="0.35">
      <c r="A230" t="s">
        <v>21</v>
      </c>
      <c r="B230" t="s">
        <v>107</v>
      </c>
      <c r="C230" t="s">
        <v>82</v>
      </c>
      <c r="D230">
        <v>1.0381817639558915</v>
      </c>
      <c r="F230">
        <v>0.88317928572399274</v>
      </c>
      <c r="I230">
        <f t="shared" si="3"/>
        <v>-0.15500247823189872</v>
      </c>
      <c r="L230">
        <v>1.0381817639558915</v>
      </c>
      <c r="M230">
        <v>0.88317928572399274</v>
      </c>
      <c r="AA230" t="s">
        <v>10</v>
      </c>
      <c r="AB230" t="s">
        <v>36</v>
      </c>
      <c r="AC230">
        <v>14</v>
      </c>
      <c r="AD230" t="s">
        <v>84</v>
      </c>
      <c r="AE230" t="s">
        <v>378</v>
      </c>
      <c r="AF230">
        <v>14</v>
      </c>
      <c r="AG230" t="s">
        <v>85</v>
      </c>
      <c r="AH230">
        <v>1.0192933712656839E-2</v>
      </c>
      <c r="AI230">
        <v>0.01</v>
      </c>
      <c r="AJ230">
        <v>1.5984748192457796E-3</v>
      </c>
      <c r="AL230">
        <v>1.159847481924578E-2</v>
      </c>
      <c r="AM230">
        <v>12</v>
      </c>
      <c r="AN230">
        <v>8.2590534857913678E-2</v>
      </c>
      <c r="AO230">
        <v>0.34899429350990868</v>
      </c>
    </row>
    <row r="231" spans="1:41" x14ac:dyDescent="0.35">
      <c r="A231" t="s">
        <v>21</v>
      </c>
      <c r="B231" t="s">
        <v>108</v>
      </c>
      <c r="C231" t="s">
        <v>72</v>
      </c>
      <c r="D231">
        <v>0.65966051023943451</v>
      </c>
      <c r="F231">
        <v>0.66322039320782011</v>
      </c>
      <c r="I231">
        <f t="shared" si="3"/>
        <v>3.5598829683856081E-3</v>
      </c>
      <c r="L231">
        <v>0.65966051023943451</v>
      </c>
      <c r="M231">
        <v>0.66322039320782011</v>
      </c>
      <c r="AA231" t="s">
        <v>11</v>
      </c>
      <c r="AB231" t="s">
        <v>36</v>
      </c>
      <c r="AC231">
        <v>14</v>
      </c>
      <c r="AD231" t="s">
        <v>84</v>
      </c>
      <c r="AE231" t="s">
        <v>379</v>
      </c>
      <c r="AF231">
        <v>14</v>
      </c>
      <c r="AG231" t="s">
        <v>85</v>
      </c>
      <c r="AH231">
        <v>0.52493608620182741</v>
      </c>
      <c r="AI231">
        <v>0.53</v>
      </c>
      <c r="AJ231">
        <v>-3.7944630388551115E-3</v>
      </c>
      <c r="AL231">
        <v>0.52620553696114492</v>
      </c>
      <c r="AM231">
        <v>2</v>
      </c>
      <c r="AN231">
        <v>0.62115179065545856</v>
      </c>
      <c r="AO231">
        <v>0.97519978260990126</v>
      </c>
    </row>
    <row r="232" spans="1:41" x14ac:dyDescent="0.35">
      <c r="A232" t="s">
        <v>21</v>
      </c>
      <c r="B232" t="s">
        <v>109</v>
      </c>
      <c r="C232" t="s">
        <v>85</v>
      </c>
      <c r="D232">
        <v>0.99189579777046977</v>
      </c>
      <c r="F232">
        <v>0.98558885744799984</v>
      </c>
      <c r="I232">
        <f t="shared" si="3"/>
        <v>-6.3069403224699228E-3</v>
      </c>
      <c r="L232">
        <v>0.99189579777046977</v>
      </c>
      <c r="M232">
        <v>0.98558885744799984</v>
      </c>
      <c r="AA232" t="s">
        <v>12</v>
      </c>
      <c r="AB232" t="s">
        <v>36</v>
      </c>
      <c r="AC232">
        <v>14</v>
      </c>
      <c r="AD232" t="s">
        <v>84</v>
      </c>
      <c r="AE232" t="s">
        <v>380</v>
      </c>
      <c r="AF232">
        <v>14</v>
      </c>
      <c r="AG232" t="s">
        <v>85</v>
      </c>
      <c r="AJ232">
        <v>0</v>
      </c>
      <c r="AM232" t="s">
        <v>148</v>
      </c>
      <c r="AO232">
        <v>0.65641365490800718</v>
      </c>
    </row>
    <row r="233" spans="1:41" x14ac:dyDescent="0.35">
      <c r="A233" t="s">
        <v>21</v>
      </c>
      <c r="B233" t="s">
        <v>110</v>
      </c>
      <c r="C233" t="s">
        <v>87</v>
      </c>
      <c r="D233">
        <v>0.71316221821031922</v>
      </c>
      <c r="F233">
        <v>0.55536346060816655</v>
      </c>
      <c r="I233">
        <f t="shared" si="3"/>
        <v>-0.15779875760215267</v>
      </c>
      <c r="L233">
        <v>0.71316221821031922</v>
      </c>
      <c r="M233">
        <v>0.55536346060816655</v>
      </c>
      <c r="AA233" t="s">
        <v>13</v>
      </c>
      <c r="AB233" t="s">
        <v>36</v>
      </c>
      <c r="AC233">
        <v>14</v>
      </c>
      <c r="AD233" t="s">
        <v>84</v>
      </c>
      <c r="AE233" t="s">
        <v>381</v>
      </c>
      <c r="AF233">
        <v>14</v>
      </c>
      <c r="AG233" t="s">
        <v>85</v>
      </c>
      <c r="AH233">
        <v>0.13760460512086739</v>
      </c>
      <c r="AI233">
        <v>0.14000000000000001</v>
      </c>
      <c r="AJ233">
        <v>-3.6901973260015097E-3</v>
      </c>
      <c r="AL233">
        <v>0.1363098026739985</v>
      </c>
      <c r="AM233">
        <v>8</v>
      </c>
      <c r="AN233">
        <v>0.2158977763919594</v>
      </c>
      <c r="AO233">
        <v>0.50399565219802567</v>
      </c>
    </row>
    <row r="234" spans="1:41" x14ac:dyDescent="0.35">
      <c r="A234" t="s">
        <v>21</v>
      </c>
      <c r="B234" t="s">
        <v>111</v>
      </c>
      <c r="C234" t="s">
        <v>112</v>
      </c>
      <c r="D234">
        <v>0.81997668031161852</v>
      </c>
      <c r="F234">
        <v>0.84314510129873343</v>
      </c>
      <c r="I234">
        <f t="shared" si="3"/>
        <v>2.3168420987114913E-2</v>
      </c>
      <c r="L234">
        <v>0.81997668031161852</v>
      </c>
      <c r="M234">
        <v>0.84314510129873343</v>
      </c>
      <c r="AA234" t="s">
        <v>14</v>
      </c>
      <c r="AB234" t="s">
        <v>36</v>
      </c>
      <c r="AC234">
        <v>14</v>
      </c>
      <c r="AD234" t="s">
        <v>84</v>
      </c>
      <c r="AE234" t="s">
        <v>382</v>
      </c>
      <c r="AF234">
        <v>14</v>
      </c>
      <c r="AG234" t="s">
        <v>85</v>
      </c>
      <c r="AH234">
        <v>1.0192933712656839E-2</v>
      </c>
      <c r="AI234">
        <v>0.01</v>
      </c>
      <c r="AJ234">
        <v>2.0529388132076998E-3</v>
      </c>
      <c r="AL234">
        <v>1.20529388132077E-2</v>
      </c>
      <c r="AM234">
        <v>11</v>
      </c>
      <c r="AN234">
        <v>8.2590534857913678E-2</v>
      </c>
      <c r="AO234">
        <v>0.34899429350990868</v>
      </c>
    </row>
    <row r="235" spans="1:41" x14ac:dyDescent="0.35">
      <c r="A235" t="s">
        <v>21</v>
      </c>
      <c r="B235" t="s">
        <v>113</v>
      </c>
      <c r="D235">
        <v>0.38774487995615198</v>
      </c>
      <c r="F235">
        <v>0.84764469164116141</v>
      </c>
      <c r="I235">
        <f t="shared" si="3"/>
        <v>0.45989981168500943</v>
      </c>
      <c r="L235">
        <v>0.38774487995615198</v>
      </c>
      <c r="M235">
        <v>0.84764469164116141</v>
      </c>
      <c r="AA235" t="s">
        <v>15</v>
      </c>
      <c r="AB235" t="s">
        <v>36</v>
      </c>
      <c r="AC235">
        <v>14</v>
      </c>
      <c r="AD235" t="s">
        <v>84</v>
      </c>
      <c r="AE235" t="s">
        <v>383</v>
      </c>
      <c r="AF235">
        <v>14</v>
      </c>
      <c r="AG235" t="s">
        <v>85</v>
      </c>
      <c r="AH235">
        <v>0</v>
      </c>
      <c r="AI235">
        <v>0</v>
      </c>
      <c r="AJ235">
        <v>0</v>
      </c>
      <c r="AL235">
        <v>0</v>
      </c>
      <c r="AM235">
        <v>13</v>
      </c>
      <c r="AN235">
        <v>7.1925955535189948E-2</v>
      </c>
      <c r="AO235">
        <v>0.33659418481485909</v>
      </c>
    </row>
    <row r="236" spans="1:41" x14ac:dyDescent="0.35">
      <c r="A236" t="s">
        <v>21</v>
      </c>
      <c r="B236" t="s">
        <v>114</v>
      </c>
      <c r="C236" t="s">
        <v>115</v>
      </c>
      <c r="D236">
        <v>0.63510735328634349</v>
      </c>
      <c r="F236">
        <v>0.65131804282546568</v>
      </c>
      <c r="I236">
        <f t="shared" si="3"/>
        <v>1.6210689539122192E-2</v>
      </c>
      <c r="L236">
        <v>0.63510735328634349</v>
      </c>
      <c r="M236">
        <v>0.65131804282546568</v>
      </c>
      <c r="AA236" t="s">
        <v>16</v>
      </c>
      <c r="AB236" t="s">
        <v>36</v>
      </c>
      <c r="AC236">
        <v>14</v>
      </c>
      <c r="AD236" t="s">
        <v>84</v>
      </c>
      <c r="AE236" t="s">
        <v>384</v>
      </c>
      <c r="AF236">
        <v>14</v>
      </c>
      <c r="AG236" t="s">
        <v>85</v>
      </c>
      <c r="AH236">
        <v>0.1019293371265684</v>
      </c>
      <c r="AI236">
        <v>0.02</v>
      </c>
      <c r="AJ236">
        <v>5.1309245852498853E-4</v>
      </c>
      <c r="AL236">
        <v>2.0513092458524989E-2</v>
      </c>
      <c r="AM236">
        <v>10</v>
      </c>
      <c r="AN236">
        <v>0.17857174876242651</v>
      </c>
      <c r="AO236">
        <v>0.46059527176535281</v>
      </c>
    </row>
    <row r="237" spans="1:41" x14ac:dyDescent="0.35">
      <c r="A237" t="s">
        <v>21</v>
      </c>
      <c r="B237" t="s">
        <v>116</v>
      </c>
      <c r="C237" t="s">
        <v>117</v>
      </c>
      <c r="D237">
        <v>0.57790223993009404</v>
      </c>
      <c r="F237">
        <v>0.53782016626036211</v>
      </c>
      <c r="I237">
        <f t="shared" si="3"/>
        <v>-4.0082073669731932E-2</v>
      </c>
      <c r="L237">
        <v>0.57790223993009404</v>
      </c>
      <c r="M237">
        <v>0.53782016626036211</v>
      </c>
      <c r="AA237" t="s">
        <v>17</v>
      </c>
      <c r="AB237" t="s">
        <v>36</v>
      </c>
      <c r="AC237">
        <v>14</v>
      </c>
      <c r="AD237" t="s">
        <v>84</v>
      </c>
      <c r="AE237" t="s">
        <v>385</v>
      </c>
      <c r="AF237">
        <v>14</v>
      </c>
      <c r="AG237" t="s">
        <v>85</v>
      </c>
      <c r="AH237">
        <v>0.54532195362714109</v>
      </c>
      <c r="AI237">
        <v>0.55000000000000004</v>
      </c>
      <c r="AJ237">
        <v>-2.3649770647743429E-3</v>
      </c>
      <c r="AL237">
        <v>0.5476350229352257</v>
      </c>
      <c r="AM237">
        <v>1</v>
      </c>
      <c r="AN237">
        <v>0.64248094930090582</v>
      </c>
      <c r="AO237">
        <v>1</v>
      </c>
    </row>
    <row r="238" spans="1:41" x14ac:dyDescent="0.35">
      <c r="A238" t="s">
        <v>6</v>
      </c>
      <c r="B238" t="s">
        <v>58</v>
      </c>
      <c r="C238" t="s">
        <v>59</v>
      </c>
      <c r="D238">
        <v>0.22</v>
      </c>
      <c r="F238">
        <v>0.25277793048659708</v>
      </c>
      <c r="G238">
        <v>0.27827236771498848</v>
      </c>
      <c r="H238">
        <v>0.42468218439172339</v>
      </c>
      <c r="I238">
        <f t="shared" si="3"/>
        <v>3.2777930486597079E-2</v>
      </c>
      <c r="J238">
        <f>F238-G238</f>
        <v>-2.5494437228391398E-2</v>
      </c>
      <c r="K238">
        <v>1</v>
      </c>
      <c r="L238">
        <v>0.22</v>
      </c>
      <c r="M238">
        <v>0.25277793048659708</v>
      </c>
      <c r="N238">
        <v>0.27827236771498848</v>
      </c>
      <c r="O238">
        <v>0.42468218439172339</v>
      </c>
      <c r="AA238" t="s">
        <v>18</v>
      </c>
      <c r="AB238" t="s">
        <v>36</v>
      </c>
      <c r="AC238">
        <v>14</v>
      </c>
      <c r="AD238" t="s">
        <v>84</v>
      </c>
      <c r="AE238" t="s">
        <v>386</v>
      </c>
      <c r="AF238">
        <v>14</v>
      </c>
      <c r="AG238" t="s">
        <v>85</v>
      </c>
      <c r="AJ238">
        <v>5.5449559396853212E-2</v>
      </c>
      <c r="AL238">
        <v>5.5449559396853212E-2</v>
      </c>
      <c r="AM238">
        <v>9</v>
      </c>
      <c r="AO238">
        <v>0.65641365490800718</v>
      </c>
    </row>
    <row r="239" spans="1:41" x14ac:dyDescent="0.35">
      <c r="A239" t="s">
        <v>6</v>
      </c>
      <c r="B239" t="s">
        <v>60</v>
      </c>
      <c r="C239" t="s">
        <v>59</v>
      </c>
      <c r="D239">
        <v>0.27</v>
      </c>
      <c r="F239">
        <v>0.30269199067797908</v>
      </c>
      <c r="G239">
        <v>0.3721600531155338</v>
      </c>
      <c r="H239">
        <v>0.54567879271834241</v>
      </c>
      <c r="I239">
        <f t="shared" si="3"/>
        <v>3.2691990677979066E-2</v>
      </c>
      <c r="J239">
        <f t="shared" ref="J239:J302" si="4">F239-G239</f>
        <v>-6.9468062437554712E-2</v>
      </c>
      <c r="K239">
        <v>1</v>
      </c>
      <c r="L239">
        <v>0.27</v>
      </c>
      <c r="M239">
        <v>0.30269199067797908</v>
      </c>
      <c r="N239">
        <v>0.3721600531155338</v>
      </c>
      <c r="O239">
        <v>0.54567879271834241</v>
      </c>
      <c r="AA239" t="s">
        <v>19</v>
      </c>
      <c r="AB239" t="s">
        <v>36</v>
      </c>
      <c r="AC239">
        <v>14</v>
      </c>
      <c r="AD239" t="s">
        <v>84</v>
      </c>
      <c r="AE239" t="s">
        <v>387</v>
      </c>
      <c r="AF239">
        <v>14</v>
      </c>
      <c r="AG239" t="s">
        <v>85</v>
      </c>
      <c r="AH239">
        <v>0.1681834062588379</v>
      </c>
      <c r="AI239">
        <v>0.24</v>
      </c>
      <c r="AJ239">
        <v>4.118864929861521E-3</v>
      </c>
      <c r="AL239">
        <v>0.24411886492986151</v>
      </c>
      <c r="AM239">
        <v>7</v>
      </c>
      <c r="AN239">
        <v>0.24789151436013029</v>
      </c>
      <c r="AO239">
        <v>0.54119597828317367</v>
      </c>
    </row>
    <row r="240" spans="1:41" x14ac:dyDescent="0.35">
      <c r="A240" t="s">
        <v>6</v>
      </c>
      <c r="B240" t="s">
        <v>63</v>
      </c>
      <c r="C240" t="s">
        <v>64</v>
      </c>
      <c r="D240">
        <v>0.42</v>
      </c>
      <c r="F240">
        <v>0.37897066865913942</v>
      </c>
      <c r="G240">
        <v>0.48159902218739647</v>
      </c>
      <c r="H240">
        <v>0.65327853268169389</v>
      </c>
      <c r="I240">
        <v>-4.1029331340860564E-2</v>
      </c>
      <c r="J240">
        <f t="shared" si="4"/>
        <v>-0.10262835352825705</v>
      </c>
      <c r="K240">
        <v>-1</v>
      </c>
      <c r="L240">
        <v>0.42</v>
      </c>
      <c r="M240">
        <v>0.37897066865913942</v>
      </c>
      <c r="N240">
        <v>0.48159902218739647</v>
      </c>
      <c r="O240">
        <v>0.65327853268169389</v>
      </c>
      <c r="AA240" t="s">
        <v>20</v>
      </c>
      <c r="AB240" t="s">
        <v>36</v>
      </c>
      <c r="AC240">
        <v>14</v>
      </c>
      <c r="AD240" t="s">
        <v>84</v>
      </c>
      <c r="AE240" t="s">
        <v>388</v>
      </c>
      <c r="AF240">
        <v>14</v>
      </c>
      <c r="AG240" t="s">
        <v>85</v>
      </c>
      <c r="AH240">
        <v>0.40262088164994531</v>
      </c>
      <c r="AI240">
        <v>0.4</v>
      </c>
      <c r="AJ240">
        <v>1.1826788600081684E-3</v>
      </c>
      <c r="AL240">
        <v>0.40118267886000819</v>
      </c>
      <c r="AM240">
        <v>5</v>
      </c>
      <c r="AN240">
        <v>0.49317683878277457</v>
      </c>
      <c r="AO240">
        <v>0.82639847826930912</v>
      </c>
    </row>
    <row r="241" spans="1:41" x14ac:dyDescent="0.35">
      <c r="A241" t="s">
        <v>6</v>
      </c>
      <c r="B241" t="s">
        <v>65</v>
      </c>
      <c r="C241" t="s">
        <v>66</v>
      </c>
      <c r="D241">
        <v>0.66</v>
      </c>
      <c r="F241">
        <v>0.54361928049469721</v>
      </c>
      <c r="G241">
        <v>0.73140997125217833</v>
      </c>
      <c r="H241">
        <v>0.88394939010493179</v>
      </c>
      <c r="I241">
        <v>-0.11638071950530282</v>
      </c>
      <c r="J241">
        <f t="shared" si="4"/>
        <v>-0.18779069075748112</v>
      </c>
      <c r="K241">
        <v>-1</v>
      </c>
      <c r="L241">
        <v>0.66</v>
      </c>
      <c r="M241">
        <v>0.54361928049469721</v>
      </c>
      <c r="N241">
        <v>0.73140997125217833</v>
      </c>
      <c r="O241">
        <v>0.88394939010493179</v>
      </c>
      <c r="AA241" t="s">
        <v>21</v>
      </c>
      <c r="AB241" t="s">
        <v>36</v>
      </c>
      <c r="AC241">
        <v>14</v>
      </c>
      <c r="AD241" t="s">
        <v>84</v>
      </c>
      <c r="AE241" t="s">
        <v>389</v>
      </c>
      <c r="AF241">
        <v>14</v>
      </c>
      <c r="AG241" t="s">
        <v>85</v>
      </c>
      <c r="AH241">
        <v>0.26289274867227452</v>
      </c>
      <c r="AI241">
        <v>0.26</v>
      </c>
      <c r="AJ241">
        <v>-1.3244860579023215E-2</v>
      </c>
      <c r="AL241">
        <v>0.24675513942097679</v>
      </c>
      <c r="AN241">
        <v>0.34698323056710439</v>
      </c>
      <c r="AO241">
        <v>0.6564136549080074</v>
      </c>
    </row>
    <row r="242" spans="1:41" x14ac:dyDescent="0.35">
      <c r="A242" t="s">
        <v>6</v>
      </c>
      <c r="B242" t="s">
        <v>67</v>
      </c>
      <c r="C242" t="s">
        <v>68</v>
      </c>
      <c r="D242">
        <v>0.28000000000000003</v>
      </c>
      <c r="F242">
        <v>0.33772620829134242</v>
      </c>
      <c r="G242">
        <v>0.44702798463514848</v>
      </c>
      <c r="H242">
        <v>0.74232317488905997</v>
      </c>
      <c r="I242">
        <v>5.7726208291342396E-2</v>
      </c>
      <c r="J242">
        <f t="shared" si="4"/>
        <v>-0.10930177634380606</v>
      </c>
      <c r="K242">
        <v>-1</v>
      </c>
      <c r="L242">
        <v>0.28000000000000003</v>
      </c>
      <c r="M242">
        <v>0.33772620829134242</v>
      </c>
      <c r="N242">
        <v>0.44702798463514848</v>
      </c>
      <c r="O242">
        <v>0.74232317488905997</v>
      </c>
      <c r="AA242" t="s">
        <v>6</v>
      </c>
      <c r="AB242" t="s">
        <v>37</v>
      </c>
      <c r="AC242">
        <v>15</v>
      </c>
      <c r="AD242" t="s">
        <v>86</v>
      </c>
      <c r="AE242" t="s">
        <v>390</v>
      </c>
      <c r="AF242">
        <v>15</v>
      </c>
      <c r="AG242" t="s">
        <v>87</v>
      </c>
      <c r="AH242">
        <v>0.1075958799732345</v>
      </c>
      <c r="AI242">
        <v>0</v>
      </c>
      <c r="AJ242">
        <v>0</v>
      </c>
      <c r="AL242">
        <v>0</v>
      </c>
      <c r="AM242">
        <v>14</v>
      </c>
      <c r="AN242">
        <v>0.2312270351738559</v>
      </c>
      <c r="AO242">
        <v>0.55075141231489888</v>
      </c>
    </row>
    <row r="243" spans="1:41" x14ac:dyDescent="0.35">
      <c r="A243" t="s">
        <v>6</v>
      </c>
      <c r="B243" t="s">
        <v>67</v>
      </c>
      <c r="C243" t="s">
        <v>68</v>
      </c>
      <c r="D243">
        <v>0.4</v>
      </c>
      <c r="F243">
        <v>0.33772620829134242</v>
      </c>
      <c r="G243">
        <v>0.44702798463514848</v>
      </c>
      <c r="H243">
        <v>0.74232317488905997</v>
      </c>
      <c r="I243">
        <v>-6.22737917086576E-2</v>
      </c>
      <c r="J243">
        <f t="shared" si="4"/>
        <v>-0.10930177634380606</v>
      </c>
      <c r="K243">
        <v>-1</v>
      </c>
      <c r="L243">
        <v>0.4</v>
      </c>
      <c r="M243">
        <v>0.33772620829134242</v>
      </c>
      <c r="N243">
        <v>0.44702798463514848</v>
      </c>
      <c r="O243">
        <v>0.74232317488905997</v>
      </c>
      <c r="AA243" t="s">
        <v>7</v>
      </c>
      <c r="AB243" t="s">
        <v>37</v>
      </c>
      <c r="AC243">
        <v>15</v>
      </c>
      <c r="AD243" t="s">
        <v>86</v>
      </c>
      <c r="AE243" t="s">
        <v>391</v>
      </c>
      <c r="AF243">
        <v>15</v>
      </c>
      <c r="AG243" t="s">
        <v>87</v>
      </c>
      <c r="AH243">
        <v>0.37152588881352971</v>
      </c>
      <c r="AI243">
        <v>0.35</v>
      </c>
      <c r="AJ243">
        <v>-0.33003659296721821</v>
      </c>
      <c r="AL243">
        <v>1.996340703278179E-2</v>
      </c>
      <c r="AM243">
        <v>12</v>
      </c>
      <c r="AN243">
        <v>0.5217649709510348</v>
      </c>
      <c r="AO243">
        <v>0.70749883782199063</v>
      </c>
    </row>
    <row r="244" spans="1:41" x14ac:dyDescent="0.35">
      <c r="A244" t="s">
        <v>6</v>
      </c>
      <c r="B244" t="s">
        <v>71</v>
      </c>
      <c r="C244" t="s">
        <v>72</v>
      </c>
      <c r="D244">
        <v>0.27</v>
      </c>
      <c r="F244">
        <v>0.20098402817934161</v>
      </c>
      <c r="G244">
        <v>0.33743653653256789</v>
      </c>
      <c r="H244">
        <v>0.55592457234681036</v>
      </c>
      <c r="I244">
        <v>-6.9015971820658412E-2</v>
      </c>
      <c r="J244">
        <f t="shared" si="4"/>
        <v>-0.13645250835322628</v>
      </c>
      <c r="K244">
        <v>1</v>
      </c>
      <c r="L244">
        <v>0.27</v>
      </c>
      <c r="M244">
        <v>0.20098402817934161</v>
      </c>
      <c r="N244">
        <v>0.33743653653256789</v>
      </c>
      <c r="O244">
        <v>0.55592457234681036</v>
      </c>
      <c r="AA244" t="s">
        <v>8</v>
      </c>
      <c r="AB244" t="s">
        <v>37</v>
      </c>
      <c r="AC244">
        <v>15</v>
      </c>
      <c r="AD244" t="s">
        <v>86</v>
      </c>
      <c r="AE244" t="s">
        <v>392</v>
      </c>
      <c r="AF244">
        <v>15</v>
      </c>
      <c r="AG244" t="s">
        <v>87</v>
      </c>
      <c r="AH244">
        <v>0.1180594588317961</v>
      </c>
      <c r="AI244">
        <v>0.16</v>
      </c>
      <c r="AJ244">
        <v>9.4636428497910097E-4</v>
      </c>
      <c r="AL244">
        <v>0.1609463642849791</v>
      </c>
      <c r="AM244">
        <v>10</v>
      </c>
      <c r="AN244">
        <v>0.24050515253919921</v>
      </c>
      <c r="AO244">
        <v>0.55696570774449672</v>
      </c>
    </row>
    <row r="245" spans="1:41" x14ac:dyDescent="0.35">
      <c r="A245" t="s">
        <v>6</v>
      </c>
      <c r="B245" t="s">
        <v>73</v>
      </c>
      <c r="C245" t="s">
        <v>74</v>
      </c>
      <c r="D245">
        <v>0.02</v>
      </c>
      <c r="F245">
        <v>0.1105705014968162</v>
      </c>
      <c r="G245">
        <v>0.1011532186616579</v>
      </c>
      <c r="H245">
        <v>0.2332733868428262</v>
      </c>
      <c r="I245">
        <v>9.0570501496816197E-2</v>
      </c>
      <c r="J245">
        <f t="shared" si="4"/>
        <v>9.4172828351583027E-3</v>
      </c>
      <c r="K245">
        <v>1</v>
      </c>
      <c r="L245">
        <v>0.02</v>
      </c>
      <c r="M245">
        <v>0.1105705014968162</v>
      </c>
      <c r="N245">
        <v>0.1011532186616579</v>
      </c>
      <c r="O245">
        <v>0.2332733868428262</v>
      </c>
      <c r="AA245" t="s">
        <v>9</v>
      </c>
      <c r="AB245" t="s">
        <v>37</v>
      </c>
      <c r="AC245">
        <v>15</v>
      </c>
      <c r="AD245" t="s">
        <v>86</v>
      </c>
      <c r="AE245" t="s">
        <v>393</v>
      </c>
      <c r="AF245">
        <v>15</v>
      </c>
      <c r="AG245" t="s">
        <v>87</v>
      </c>
      <c r="AH245">
        <v>0</v>
      </c>
      <c r="AI245">
        <v>0</v>
      </c>
      <c r="AJ245">
        <v>4.4057174141311712E-3</v>
      </c>
      <c r="AL245">
        <v>4.4057174141311712E-3</v>
      </c>
      <c r="AM245">
        <v>13</v>
      </c>
      <c r="AN245">
        <v>0.13582113094996351</v>
      </c>
      <c r="AO245">
        <v>0.48685046654870578</v>
      </c>
    </row>
    <row r="246" spans="1:41" x14ac:dyDescent="0.35">
      <c r="A246" t="s">
        <v>6</v>
      </c>
      <c r="B246" t="s">
        <v>75</v>
      </c>
      <c r="C246" t="s">
        <v>76</v>
      </c>
      <c r="D246">
        <v>0.52</v>
      </c>
      <c r="F246">
        <v>0</v>
      </c>
      <c r="G246">
        <v>0</v>
      </c>
      <c r="H246">
        <v>0.89353471144569141</v>
      </c>
      <c r="I246">
        <v>-0.52</v>
      </c>
      <c r="J246">
        <f t="shared" si="4"/>
        <v>0</v>
      </c>
      <c r="K246">
        <v>-1</v>
      </c>
      <c r="L246">
        <v>0.52</v>
      </c>
      <c r="M246">
        <v>0</v>
      </c>
      <c r="N246">
        <v>0</v>
      </c>
      <c r="O246">
        <v>0.89353471144569141</v>
      </c>
      <c r="AA246" t="s">
        <v>10</v>
      </c>
      <c r="AB246" t="s">
        <v>37</v>
      </c>
      <c r="AC246">
        <v>15</v>
      </c>
      <c r="AD246" t="s">
        <v>86</v>
      </c>
      <c r="AE246" t="s">
        <v>394</v>
      </c>
      <c r="AF246">
        <v>15</v>
      </c>
      <c r="AG246" t="s">
        <v>87</v>
      </c>
      <c r="AH246">
        <v>0.15041394609182179</v>
      </c>
      <c r="AI246">
        <v>0.15</v>
      </c>
      <c r="AJ246">
        <v>9.4241959145896392E-2</v>
      </c>
      <c r="AL246">
        <v>0.24424195914589639</v>
      </c>
      <c r="AM246">
        <v>9</v>
      </c>
      <c r="AN246">
        <v>0.34080679190262242</v>
      </c>
      <c r="AO246">
        <v>0.57618096334917401</v>
      </c>
    </row>
    <row r="247" spans="1:41" x14ac:dyDescent="0.35">
      <c r="A247" t="s">
        <v>6</v>
      </c>
      <c r="B247" t="s">
        <v>61</v>
      </c>
      <c r="C247" t="s">
        <v>59</v>
      </c>
      <c r="D247">
        <v>0.21</v>
      </c>
      <c r="F247">
        <v>0.2063754904722398</v>
      </c>
      <c r="G247">
        <v>0.3156955387852276</v>
      </c>
      <c r="H247">
        <v>0.46097800281506829</v>
      </c>
      <c r="I247">
        <v>-3.6245095277601946E-3</v>
      </c>
      <c r="J247">
        <f t="shared" si="4"/>
        <v>-0.10932004831298781</v>
      </c>
      <c r="K247">
        <v>1</v>
      </c>
      <c r="L247">
        <v>0.21</v>
      </c>
      <c r="M247">
        <v>0.2063754904722398</v>
      </c>
      <c r="N247">
        <v>0.3156955387852276</v>
      </c>
      <c r="O247">
        <v>0.46097800281506829</v>
      </c>
      <c r="AA247" t="s">
        <v>11</v>
      </c>
      <c r="AB247" t="s">
        <v>37</v>
      </c>
      <c r="AC247">
        <v>15</v>
      </c>
      <c r="AD247" t="s">
        <v>86</v>
      </c>
      <c r="AE247" t="s">
        <v>395</v>
      </c>
      <c r="AF247">
        <v>15</v>
      </c>
      <c r="AG247" t="s">
        <v>87</v>
      </c>
      <c r="AH247">
        <v>0.86403690817917711</v>
      </c>
      <c r="AI247">
        <v>0.79</v>
      </c>
      <c r="AJ247">
        <v>1.9277051900772335E-3</v>
      </c>
      <c r="AL247">
        <v>0.79192770519007727</v>
      </c>
      <c r="AM247">
        <v>2</v>
      </c>
      <c r="AN247">
        <v>0.90196777641777304</v>
      </c>
      <c r="AO247">
        <v>1</v>
      </c>
    </row>
    <row r="248" spans="1:41" x14ac:dyDescent="0.35">
      <c r="A248" t="s">
        <v>6</v>
      </c>
      <c r="B248" t="s">
        <v>77</v>
      </c>
      <c r="C248" t="s">
        <v>78</v>
      </c>
      <c r="D248">
        <v>0.17</v>
      </c>
      <c r="F248">
        <v>0.20348304217362589</v>
      </c>
      <c r="G248">
        <v>0.31296894188488411</v>
      </c>
      <c r="H248">
        <v>0.38935116906675432</v>
      </c>
      <c r="I248">
        <v>3.3483042173625882E-2</v>
      </c>
      <c r="J248">
        <f t="shared" si="4"/>
        <v>-0.10948589971125822</v>
      </c>
      <c r="K248">
        <v>1</v>
      </c>
      <c r="L248">
        <v>0.17</v>
      </c>
      <c r="M248">
        <v>0.20348304217362589</v>
      </c>
      <c r="N248">
        <v>0.31296894188488411</v>
      </c>
      <c r="O248">
        <v>0.38935116906675432</v>
      </c>
      <c r="AA248" t="s">
        <v>12</v>
      </c>
      <c r="AB248" t="s">
        <v>37</v>
      </c>
      <c r="AC248">
        <v>15</v>
      </c>
      <c r="AD248" t="s">
        <v>86</v>
      </c>
      <c r="AE248" t="s">
        <v>396</v>
      </c>
      <c r="AF248">
        <v>15</v>
      </c>
      <c r="AG248" t="s">
        <v>87</v>
      </c>
      <c r="AH248">
        <v>0.39734063928695451</v>
      </c>
      <c r="AI248">
        <v>0.36</v>
      </c>
      <c r="AJ248">
        <v>2.9719936031236127E-5</v>
      </c>
      <c r="AL248">
        <v>0.36002971993603122</v>
      </c>
      <c r="AM248">
        <v>6</v>
      </c>
      <c r="AN248">
        <v>0.48814542984971221</v>
      </c>
      <c r="AO248">
        <v>0.72283015878316936</v>
      </c>
    </row>
    <row r="249" spans="1:41" x14ac:dyDescent="0.35">
      <c r="A249" t="s">
        <v>6</v>
      </c>
      <c r="B249" t="s">
        <v>79</v>
      </c>
      <c r="C249" t="s">
        <v>80</v>
      </c>
      <c r="D249">
        <v>0.17</v>
      </c>
      <c r="F249">
        <v>0.10635992201080199</v>
      </c>
      <c r="G249">
        <v>2.3273231423968671E-2</v>
      </c>
      <c r="H249">
        <v>9.1039534017630985E-2</v>
      </c>
      <c r="I249">
        <v>-6.3640077989198018E-2</v>
      </c>
      <c r="J249">
        <f t="shared" si="4"/>
        <v>8.3086690586833323E-2</v>
      </c>
      <c r="K249">
        <v>-1</v>
      </c>
      <c r="L249">
        <v>0.17</v>
      </c>
      <c r="M249">
        <v>0.10635992201080199</v>
      </c>
      <c r="N249">
        <v>2.3273231423968671E-2</v>
      </c>
      <c r="O249">
        <v>9.1039534017630985E-2</v>
      </c>
      <c r="AA249" t="s">
        <v>13</v>
      </c>
      <c r="AB249" t="s">
        <v>37</v>
      </c>
      <c r="AC249">
        <v>15</v>
      </c>
      <c r="AD249" t="s">
        <v>86</v>
      </c>
      <c r="AE249" t="s">
        <v>397</v>
      </c>
      <c r="AF249">
        <v>15</v>
      </c>
      <c r="AG249" t="s">
        <v>87</v>
      </c>
      <c r="AH249">
        <v>0.72828574035626059</v>
      </c>
      <c r="AI249">
        <v>0.65</v>
      </c>
      <c r="AJ249">
        <v>-4.2182021568052397E-3</v>
      </c>
      <c r="AL249">
        <v>0.64578179784319478</v>
      </c>
      <c r="AM249">
        <v>5</v>
      </c>
      <c r="AN249">
        <v>0.78159641165160798</v>
      </c>
      <c r="AO249">
        <v>0.91937769350548137</v>
      </c>
    </row>
    <row r="250" spans="1:41" x14ac:dyDescent="0.35">
      <c r="A250" t="s">
        <v>6</v>
      </c>
      <c r="B250" t="s">
        <v>81</v>
      </c>
      <c r="C250" t="s">
        <v>121</v>
      </c>
      <c r="D250">
        <v>0.85</v>
      </c>
      <c r="F250">
        <v>0.89069245706442624</v>
      </c>
      <c r="G250">
        <v>0.97195512308126719</v>
      </c>
      <c r="H250">
        <v>0.9774280037876647</v>
      </c>
      <c r="I250">
        <v>4.0692457064426257E-2</v>
      </c>
      <c r="J250">
        <f t="shared" si="4"/>
        <v>-8.1262666016840956E-2</v>
      </c>
      <c r="K250">
        <v>-1</v>
      </c>
      <c r="L250">
        <v>0.85</v>
      </c>
      <c r="M250">
        <v>0.89069245706442624</v>
      </c>
      <c r="N250">
        <v>0.97195512308126719</v>
      </c>
      <c r="O250">
        <v>0.9774280037876647</v>
      </c>
      <c r="AA250" t="s">
        <v>14</v>
      </c>
      <c r="AB250" t="s">
        <v>37</v>
      </c>
      <c r="AC250">
        <v>15</v>
      </c>
      <c r="AD250" t="s">
        <v>86</v>
      </c>
      <c r="AE250" t="s">
        <v>398</v>
      </c>
      <c r="AF250">
        <v>15</v>
      </c>
      <c r="AG250" t="s">
        <v>87</v>
      </c>
      <c r="AH250">
        <v>0.2158113139578314</v>
      </c>
      <c r="AI250">
        <v>0.25</v>
      </c>
      <c r="AJ250">
        <v>4.361341331478974E-3</v>
      </c>
      <c r="AL250">
        <v>0.25436134133147897</v>
      </c>
      <c r="AM250">
        <v>8</v>
      </c>
      <c r="AN250">
        <v>0.32718230161016998</v>
      </c>
      <c r="AO250">
        <v>0.61502030978416034</v>
      </c>
    </row>
    <row r="251" spans="1:41" x14ac:dyDescent="0.35">
      <c r="A251" t="s">
        <v>6</v>
      </c>
      <c r="B251" t="s">
        <v>83</v>
      </c>
      <c r="C251" t="s">
        <v>72</v>
      </c>
      <c r="D251">
        <v>0.17</v>
      </c>
      <c r="F251">
        <v>0.11968045984890931</v>
      </c>
      <c r="G251">
        <v>0.24855748795240881</v>
      </c>
      <c r="H251">
        <v>0.46895549991856222</v>
      </c>
      <c r="I251">
        <v>-5.0319540151090705E-2</v>
      </c>
      <c r="J251">
        <f t="shared" si="4"/>
        <v>-0.12887702810349949</v>
      </c>
      <c r="K251">
        <v>1</v>
      </c>
      <c r="L251">
        <v>0.17</v>
      </c>
      <c r="M251">
        <v>0.11968045984890931</v>
      </c>
      <c r="N251">
        <v>0.24855748795240881</v>
      </c>
      <c r="O251">
        <v>0.46895549991856222</v>
      </c>
      <c r="AA251" t="s">
        <v>15</v>
      </c>
      <c r="AB251" t="s">
        <v>37</v>
      </c>
      <c r="AC251">
        <v>15</v>
      </c>
      <c r="AD251" t="s">
        <v>86</v>
      </c>
      <c r="AE251" t="s">
        <v>399</v>
      </c>
      <c r="AF251">
        <v>15</v>
      </c>
      <c r="AG251" t="s">
        <v>87</v>
      </c>
      <c r="AH251">
        <v>0.3742450425300638</v>
      </c>
      <c r="AI251">
        <v>0.33</v>
      </c>
      <c r="AJ251">
        <v>4.1117104607126809E-3</v>
      </c>
      <c r="AL251">
        <v>0.3341117104607127</v>
      </c>
      <c r="AM251">
        <v>7</v>
      </c>
      <c r="AN251">
        <v>0.46766642737554959</v>
      </c>
      <c r="AO251">
        <v>0.70911373696323488</v>
      </c>
    </row>
    <row r="252" spans="1:41" x14ac:dyDescent="0.35">
      <c r="A252" t="s">
        <v>6</v>
      </c>
      <c r="B252" t="s">
        <v>84</v>
      </c>
      <c r="C252" t="s">
        <v>85</v>
      </c>
      <c r="D252">
        <v>0.4</v>
      </c>
      <c r="F252">
        <v>0.40222769719520901</v>
      </c>
      <c r="G252">
        <v>0.49317683878277457</v>
      </c>
      <c r="H252">
        <v>0.82639847826930912</v>
      </c>
      <c r="I252">
        <v>2.2276971952089886E-3</v>
      </c>
      <c r="J252">
        <f t="shared" si="4"/>
        <v>-9.0949141587565563E-2</v>
      </c>
      <c r="K252">
        <v>1</v>
      </c>
      <c r="L252">
        <v>0.4</v>
      </c>
      <c r="M252">
        <v>0.40222769719520901</v>
      </c>
      <c r="N252">
        <v>0.49317683878277457</v>
      </c>
      <c r="O252">
        <v>0.82639847826930912</v>
      </c>
      <c r="AA252" t="s">
        <v>16</v>
      </c>
      <c r="AB252" t="s">
        <v>37</v>
      </c>
      <c r="AC252">
        <v>15</v>
      </c>
      <c r="AD252" t="s">
        <v>86</v>
      </c>
      <c r="AE252" t="s">
        <v>400</v>
      </c>
      <c r="AF252">
        <v>15</v>
      </c>
      <c r="AG252" t="s">
        <v>87</v>
      </c>
      <c r="AH252">
        <v>0.4293853495412992</v>
      </c>
      <c r="AI252">
        <v>0.31</v>
      </c>
      <c r="AJ252">
        <v>0.41088551188721217</v>
      </c>
      <c r="AL252">
        <v>0.72088551188721217</v>
      </c>
      <c r="AM252">
        <v>4</v>
      </c>
      <c r="AN252">
        <v>0.56911719681971173</v>
      </c>
      <c r="AO252">
        <v>0.7418614385363127</v>
      </c>
    </row>
    <row r="253" spans="1:41" x14ac:dyDescent="0.35">
      <c r="A253" t="s">
        <v>6</v>
      </c>
      <c r="B253" t="s">
        <v>86</v>
      </c>
      <c r="C253" t="s">
        <v>87</v>
      </c>
      <c r="D253">
        <v>0</v>
      </c>
      <c r="F253">
        <v>0</v>
      </c>
      <c r="G253">
        <v>0.2312270351738559</v>
      </c>
      <c r="H253">
        <v>0.55075141231489888</v>
      </c>
      <c r="I253">
        <v>0</v>
      </c>
      <c r="J253">
        <f t="shared" si="4"/>
        <v>-0.2312270351738559</v>
      </c>
      <c r="K253">
        <v>-1</v>
      </c>
      <c r="L253">
        <v>0</v>
      </c>
      <c r="M253">
        <v>0</v>
      </c>
      <c r="N253">
        <v>0.2312270351738559</v>
      </c>
      <c r="O253">
        <v>0.55075141231489888</v>
      </c>
      <c r="AA253" t="s">
        <v>17</v>
      </c>
      <c r="AB253" t="s">
        <v>37</v>
      </c>
      <c r="AC253">
        <v>15</v>
      </c>
      <c r="AD253" t="s">
        <v>86</v>
      </c>
      <c r="AE253" t="s">
        <v>401</v>
      </c>
      <c r="AF253">
        <v>15</v>
      </c>
      <c r="AG253" t="s">
        <v>87</v>
      </c>
      <c r="AH253">
        <v>4.7843337544080662E-2</v>
      </c>
      <c r="AI253">
        <v>0.04</v>
      </c>
      <c r="AJ253">
        <v>-2.2760446415020022E-3</v>
      </c>
      <c r="AL253">
        <v>3.7723955358497999E-2</v>
      </c>
      <c r="AM253">
        <v>11</v>
      </c>
      <c r="AN253">
        <v>0.1782441017980794</v>
      </c>
      <c r="AO253">
        <v>0.51526451473009038</v>
      </c>
    </row>
    <row r="254" spans="1:41" x14ac:dyDescent="0.35">
      <c r="A254" t="s">
        <v>6</v>
      </c>
      <c r="B254" t="s">
        <v>88</v>
      </c>
      <c r="C254" t="s">
        <v>89</v>
      </c>
      <c r="D254">
        <v>0.21</v>
      </c>
      <c r="F254">
        <v>0</v>
      </c>
      <c r="G254">
        <v>0.28861596372058251</v>
      </c>
      <c r="H254">
        <v>0.48475254215496372</v>
      </c>
      <c r="I254">
        <v>-0.21</v>
      </c>
      <c r="J254">
        <f t="shared" si="4"/>
        <v>-0.28861596372058251</v>
      </c>
      <c r="K254">
        <v>1</v>
      </c>
      <c r="L254">
        <v>0.21</v>
      </c>
      <c r="M254">
        <v>0</v>
      </c>
      <c r="N254">
        <v>0.28861596372058251</v>
      </c>
      <c r="O254">
        <v>0.48475254215496372</v>
      </c>
      <c r="AA254" t="s">
        <v>18</v>
      </c>
      <c r="AB254" t="s">
        <v>37</v>
      </c>
      <c r="AC254">
        <v>15</v>
      </c>
      <c r="AD254" t="s">
        <v>86</v>
      </c>
      <c r="AE254" t="s">
        <v>403</v>
      </c>
      <c r="AF254">
        <v>15</v>
      </c>
      <c r="AG254" t="s">
        <v>87</v>
      </c>
      <c r="AH254">
        <v>0.81853410801135373</v>
      </c>
      <c r="AI254">
        <v>0.79</v>
      </c>
      <c r="AJ254">
        <v>2.1686428611624731E-3</v>
      </c>
      <c r="AL254">
        <v>0.79216864286116251</v>
      </c>
      <c r="AM254">
        <v>1</v>
      </c>
      <c r="AN254">
        <v>0.8616201739276943</v>
      </c>
      <c r="AO254">
        <v>0.97297599158576231</v>
      </c>
    </row>
    <row r="255" spans="1:41" x14ac:dyDescent="0.35">
      <c r="A255" t="s">
        <v>6</v>
      </c>
      <c r="B255" t="s">
        <v>90</v>
      </c>
      <c r="C255" t="s">
        <v>91</v>
      </c>
      <c r="D255">
        <v>0</v>
      </c>
      <c r="F255">
        <v>5.7452525581046096E-3</v>
      </c>
      <c r="G255">
        <v>9.775481701415932E-2</v>
      </c>
      <c r="H255">
        <v>0.17537529856858999</v>
      </c>
      <c r="I255">
        <v>5.7452525581046096E-3</v>
      </c>
      <c r="J255">
        <f t="shared" si="4"/>
        <v>-9.200956445605471E-2</v>
      </c>
      <c r="K255">
        <v>1</v>
      </c>
      <c r="L255">
        <v>0</v>
      </c>
      <c r="M255">
        <v>5.7452525581046096E-3</v>
      </c>
      <c r="N255">
        <v>9.775481701415932E-2</v>
      </c>
      <c r="O255">
        <v>0.17537529856858999</v>
      </c>
      <c r="AA255" t="s">
        <v>19</v>
      </c>
      <c r="AB255" t="s">
        <v>37</v>
      </c>
      <c r="AC255">
        <v>15</v>
      </c>
      <c r="AD255" t="s">
        <v>86</v>
      </c>
      <c r="AE255" t="s">
        <v>405</v>
      </c>
      <c r="AF255">
        <v>15</v>
      </c>
      <c r="AG255" t="s">
        <v>87</v>
      </c>
      <c r="AH255">
        <v>3.2801942934898312E-2</v>
      </c>
      <c r="AI255">
        <v>0</v>
      </c>
      <c r="AJ255">
        <v>0</v>
      </c>
      <c r="AL255">
        <v>0</v>
      </c>
      <c r="AM255">
        <v>14</v>
      </c>
      <c r="AN255">
        <v>0.1649068080853982</v>
      </c>
      <c r="AO255">
        <v>0.50633146505004345</v>
      </c>
    </row>
    <row r="256" spans="1:41" x14ac:dyDescent="0.35">
      <c r="A256" t="s">
        <v>6</v>
      </c>
      <c r="B256" t="s">
        <v>62</v>
      </c>
      <c r="C256" t="s">
        <v>59</v>
      </c>
      <c r="D256">
        <v>0.17</v>
      </c>
      <c r="F256">
        <v>0.2492663103095725</v>
      </c>
      <c r="G256">
        <v>0.14696151124420409</v>
      </c>
      <c r="H256">
        <v>0.26738975764175982</v>
      </c>
      <c r="I256">
        <v>7.9266310309572485E-2</v>
      </c>
      <c r="J256">
        <f t="shared" si="4"/>
        <v>0.10230479906536841</v>
      </c>
      <c r="K256">
        <v>1</v>
      </c>
      <c r="L256">
        <v>0.17</v>
      </c>
      <c r="M256">
        <v>0.2492663103095725</v>
      </c>
      <c r="N256">
        <v>0.14696151124420409</v>
      </c>
      <c r="O256">
        <v>0.26738975764175982</v>
      </c>
      <c r="AA256" t="s">
        <v>20</v>
      </c>
      <c r="AB256" t="s">
        <v>37</v>
      </c>
      <c r="AC256">
        <v>15</v>
      </c>
      <c r="AD256" t="s">
        <v>86</v>
      </c>
      <c r="AE256" t="s">
        <v>407</v>
      </c>
      <c r="AF256">
        <v>15</v>
      </c>
      <c r="AG256" t="s">
        <v>87</v>
      </c>
      <c r="AH256">
        <v>0.80827704715657955</v>
      </c>
      <c r="AI256">
        <v>0.79</v>
      </c>
      <c r="AJ256">
        <v>-5.5051085537161093E-4</v>
      </c>
      <c r="AL256">
        <v>0.78944948914462842</v>
      </c>
      <c r="AM256">
        <v>3</v>
      </c>
      <c r="AN256">
        <v>0.85252517729982491</v>
      </c>
      <c r="AO256">
        <v>0.96688434672385393</v>
      </c>
    </row>
    <row r="257" spans="1:41" x14ac:dyDescent="0.35">
      <c r="A257" t="s">
        <v>6</v>
      </c>
      <c r="B257" t="s">
        <v>92</v>
      </c>
      <c r="C257" t="s">
        <v>93</v>
      </c>
      <c r="D257">
        <v>0.43</v>
      </c>
      <c r="F257">
        <v>1</v>
      </c>
      <c r="G257">
        <v>0.44094534340513541</v>
      </c>
      <c r="H257">
        <v>1</v>
      </c>
      <c r="I257">
        <v>0.57000000000000006</v>
      </c>
      <c r="J257">
        <f t="shared" si="4"/>
        <v>0.55905465659486464</v>
      </c>
      <c r="K257">
        <v>1</v>
      </c>
      <c r="L257">
        <v>0.43</v>
      </c>
      <c r="M257">
        <v>1</v>
      </c>
      <c r="N257">
        <v>0.44094534340513541</v>
      </c>
      <c r="O257">
        <v>1</v>
      </c>
      <c r="AA257" t="s">
        <v>21</v>
      </c>
      <c r="AB257" t="s">
        <v>37</v>
      </c>
      <c r="AC257">
        <v>15</v>
      </c>
      <c r="AD257" t="s">
        <v>86</v>
      </c>
      <c r="AE257" t="s">
        <v>409</v>
      </c>
      <c r="AF257">
        <v>15</v>
      </c>
      <c r="AG257" t="s">
        <v>87</v>
      </c>
      <c r="AH257">
        <v>0.36427710688059201</v>
      </c>
      <c r="AI257">
        <v>0.33</v>
      </c>
      <c r="AJ257">
        <v>1.373315479271886E-2</v>
      </c>
      <c r="AL257">
        <v>0.34373315479271888</v>
      </c>
      <c r="AN257">
        <v>0.47087312575681312</v>
      </c>
      <c r="AO257">
        <v>0.70319380289609168</v>
      </c>
    </row>
    <row r="258" spans="1:41" x14ac:dyDescent="0.35">
      <c r="A258" t="s">
        <v>6</v>
      </c>
      <c r="B258" t="s">
        <v>94</v>
      </c>
      <c r="C258" t="s">
        <v>95</v>
      </c>
      <c r="D258">
        <v>0.12</v>
      </c>
      <c r="F258">
        <v>0.15179697834453201</v>
      </c>
      <c r="G258">
        <v>5.2816420626575052E-2</v>
      </c>
      <c r="H258">
        <v>0.1825089569181694</v>
      </c>
      <c r="I258">
        <v>3.1796978344532018E-2</v>
      </c>
      <c r="J258">
        <f t="shared" si="4"/>
        <v>9.8980557717956968E-2</v>
      </c>
      <c r="K258">
        <v>1</v>
      </c>
      <c r="L258">
        <v>0.12</v>
      </c>
      <c r="M258">
        <v>0.15179697834453201</v>
      </c>
      <c r="N258">
        <v>5.2816420626575052E-2</v>
      </c>
      <c r="O258">
        <v>0.1825089569181694</v>
      </c>
      <c r="AA258" t="s">
        <v>6</v>
      </c>
      <c r="AB258" t="s">
        <v>38</v>
      </c>
      <c r="AC258">
        <v>16</v>
      </c>
      <c r="AD258" t="s">
        <v>88</v>
      </c>
      <c r="AE258" t="s">
        <v>402</v>
      </c>
      <c r="AF258">
        <v>16</v>
      </c>
      <c r="AG258" t="s">
        <v>89</v>
      </c>
      <c r="AH258">
        <v>0.2055527126849637</v>
      </c>
      <c r="AI258">
        <v>0.21</v>
      </c>
      <c r="AJ258">
        <v>-0.21</v>
      </c>
      <c r="AM258" t="s">
        <v>148</v>
      </c>
      <c r="AN258">
        <v>0.28861596372058251</v>
      </c>
      <c r="AO258">
        <v>0.48475254215496372</v>
      </c>
    </row>
    <row r="259" spans="1:41" x14ac:dyDescent="0.35">
      <c r="A259" t="s">
        <v>6</v>
      </c>
      <c r="B259" t="s">
        <v>96</v>
      </c>
      <c r="C259" t="s">
        <v>97</v>
      </c>
      <c r="D259">
        <v>0.01</v>
      </c>
      <c r="F259">
        <v>1.4426637655449241E-2</v>
      </c>
      <c r="G259">
        <v>1.342757599795997E-2</v>
      </c>
      <c r="H259">
        <v>2.9504406962309139E-2</v>
      </c>
      <c r="I259">
        <v>4.4266376554492406E-3</v>
      </c>
      <c r="J259">
        <f t="shared" si="4"/>
        <v>9.9906165748927037E-4</v>
      </c>
      <c r="K259">
        <v>1</v>
      </c>
      <c r="L259">
        <v>0.01</v>
      </c>
      <c r="M259">
        <v>1.4426637655449241E-2</v>
      </c>
      <c r="N259">
        <v>1.342757599795997E-2</v>
      </c>
      <c r="O259">
        <v>2.9504406962309139E-2</v>
      </c>
      <c r="AA259" t="s">
        <v>7</v>
      </c>
      <c r="AB259" t="s">
        <v>38</v>
      </c>
      <c r="AC259">
        <v>16</v>
      </c>
      <c r="AD259" t="s">
        <v>88</v>
      </c>
      <c r="AE259" t="s">
        <v>412</v>
      </c>
      <c r="AF259">
        <v>16</v>
      </c>
      <c r="AG259" t="s">
        <v>89</v>
      </c>
      <c r="AH259">
        <v>0.18117403752294839</v>
      </c>
      <c r="AI259">
        <v>0.18</v>
      </c>
      <c r="AJ259">
        <v>-6.0345538724431394E-2</v>
      </c>
      <c r="AL259">
        <v>0.1196544612755686</v>
      </c>
      <c r="AM259">
        <v>7</v>
      </c>
      <c r="AN259">
        <v>0.26141060036115721</v>
      </c>
      <c r="AO259">
        <v>0.45087254296767859</v>
      </c>
    </row>
    <row r="260" spans="1:41" x14ac:dyDescent="0.35">
      <c r="A260" t="s">
        <v>7</v>
      </c>
      <c r="B260" t="s">
        <v>58</v>
      </c>
      <c r="C260" t="s">
        <v>59</v>
      </c>
      <c r="D260">
        <v>0.27</v>
      </c>
      <c r="F260">
        <v>0.28633213265327678</v>
      </c>
      <c r="G260">
        <v>0.31839161701328422</v>
      </c>
      <c r="H260">
        <v>0.46131319468771759</v>
      </c>
      <c r="I260">
        <v>1.6332132653276765E-2</v>
      </c>
      <c r="J260">
        <f t="shared" si="4"/>
        <v>-3.205948436000744E-2</v>
      </c>
      <c r="K260">
        <v>1</v>
      </c>
      <c r="L260">
        <v>0.27</v>
      </c>
      <c r="M260">
        <v>0.28633213265327678</v>
      </c>
      <c r="N260">
        <v>0.31839161701328422</v>
      </c>
      <c r="O260">
        <v>0.46131319468771759</v>
      </c>
      <c r="AA260" t="s">
        <v>8</v>
      </c>
      <c r="AB260" t="s">
        <v>38</v>
      </c>
      <c r="AC260">
        <v>16</v>
      </c>
      <c r="AD260" t="s">
        <v>88</v>
      </c>
      <c r="AE260" t="s">
        <v>413</v>
      </c>
      <c r="AF260">
        <v>16</v>
      </c>
      <c r="AG260" t="s">
        <v>89</v>
      </c>
      <c r="AJ260">
        <v>0.64975425074369197</v>
      </c>
      <c r="AL260">
        <v>0.64975425074369197</v>
      </c>
      <c r="AM260">
        <v>1</v>
      </c>
      <c r="AO260">
        <v>0.51321794436006074</v>
      </c>
    </row>
    <row r="261" spans="1:41" x14ac:dyDescent="0.35">
      <c r="A261" t="s">
        <v>7</v>
      </c>
      <c r="B261" t="s">
        <v>60</v>
      </c>
      <c r="C261" t="s">
        <v>59</v>
      </c>
      <c r="D261">
        <v>0.36</v>
      </c>
      <c r="F261">
        <v>0.43185152912708941</v>
      </c>
      <c r="G261">
        <v>0.49126670696412839</v>
      </c>
      <c r="H261">
        <v>0.71004896362825787</v>
      </c>
      <c r="I261">
        <v>7.185152912708942E-2</v>
      </c>
      <c r="J261">
        <f t="shared" si="4"/>
        <v>-5.9415177837038979E-2</v>
      </c>
      <c r="K261">
        <v>1</v>
      </c>
      <c r="L261">
        <v>0.36</v>
      </c>
      <c r="M261">
        <v>0.43185152912708941</v>
      </c>
      <c r="N261">
        <v>0.49126670696412839</v>
      </c>
      <c r="O261">
        <v>0.71004896362825787</v>
      </c>
      <c r="AA261" t="s">
        <v>9</v>
      </c>
      <c r="AB261" t="s">
        <v>38</v>
      </c>
      <c r="AC261">
        <v>16</v>
      </c>
      <c r="AD261" t="s">
        <v>88</v>
      </c>
      <c r="AE261" t="s">
        <v>414</v>
      </c>
      <c r="AF261">
        <v>16</v>
      </c>
      <c r="AG261" t="s">
        <v>89</v>
      </c>
      <c r="AI261">
        <v>0.47</v>
      </c>
      <c r="AJ261">
        <v>2.1117471214972539E-3</v>
      </c>
      <c r="AL261">
        <v>0.47211174712149723</v>
      </c>
      <c r="AM261">
        <v>4</v>
      </c>
      <c r="AO261">
        <v>0.51321794436006074</v>
      </c>
    </row>
    <row r="262" spans="1:41" x14ac:dyDescent="0.35">
      <c r="A262" t="s">
        <v>7</v>
      </c>
      <c r="B262" t="s">
        <v>63</v>
      </c>
      <c r="C262" t="s">
        <v>64</v>
      </c>
      <c r="D262">
        <v>0.35</v>
      </c>
      <c r="F262">
        <v>0.41653137102624338</v>
      </c>
      <c r="G262">
        <v>0.42009570313088879</v>
      </c>
      <c r="H262">
        <v>0.6045479452457363</v>
      </c>
      <c r="I262">
        <v>6.6531371026243402E-2</v>
      </c>
      <c r="J262">
        <f t="shared" si="4"/>
        <v>-3.5643321046454068E-3</v>
      </c>
      <c r="K262">
        <v>-1</v>
      </c>
      <c r="L262">
        <v>0.35</v>
      </c>
      <c r="M262">
        <v>0.41653137102624338</v>
      </c>
      <c r="N262">
        <v>0.42009570313088879</v>
      </c>
      <c r="O262">
        <v>0.6045479452457363</v>
      </c>
      <c r="AA262" t="s">
        <v>10</v>
      </c>
      <c r="AB262" t="s">
        <v>38</v>
      </c>
      <c r="AC262">
        <v>16</v>
      </c>
      <c r="AD262" t="s">
        <v>88</v>
      </c>
      <c r="AE262" t="s">
        <v>415</v>
      </c>
      <c r="AF262">
        <v>16</v>
      </c>
      <c r="AG262" t="s">
        <v>89</v>
      </c>
      <c r="AH262">
        <v>0.57630391410684445</v>
      </c>
      <c r="AI262">
        <v>0.57999999999999996</v>
      </c>
      <c r="AJ262">
        <v>7.9289276884486615E-3</v>
      </c>
      <c r="AL262">
        <v>0.58792892768844862</v>
      </c>
      <c r="AM262">
        <v>2</v>
      </c>
      <c r="AN262">
        <v>0.63760156150214486</v>
      </c>
      <c r="AO262">
        <v>1</v>
      </c>
    </row>
    <row r="263" spans="1:41" x14ac:dyDescent="0.35">
      <c r="A263" t="s">
        <v>7</v>
      </c>
      <c r="B263" t="s">
        <v>65</v>
      </c>
      <c r="C263" t="s">
        <v>66</v>
      </c>
      <c r="D263">
        <v>0.73</v>
      </c>
      <c r="F263">
        <v>0.77946081089356911</v>
      </c>
      <c r="G263">
        <v>0.78735528042343894</v>
      </c>
      <c r="H263">
        <v>0.91030896816369355</v>
      </c>
      <c r="I263">
        <v>4.9460810893569129E-2</v>
      </c>
      <c r="J263">
        <f t="shared" si="4"/>
        <v>-7.8944695298698297E-3</v>
      </c>
      <c r="K263">
        <v>-1</v>
      </c>
      <c r="L263">
        <v>0.73</v>
      </c>
      <c r="M263">
        <v>0.77946081089356911</v>
      </c>
      <c r="N263">
        <v>0.78735528042343894</v>
      </c>
      <c r="O263">
        <v>0.91030896816369355</v>
      </c>
      <c r="AA263" t="s">
        <v>11</v>
      </c>
      <c r="AB263" t="s">
        <v>38</v>
      </c>
      <c r="AC263">
        <v>16</v>
      </c>
      <c r="AD263" t="s">
        <v>88</v>
      </c>
      <c r="AE263" t="s">
        <v>416</v>
      </c>
      <c r="AF263">
        <v>16</v>
      </c>
      <c r="AG263" t="s">
        <v>89</v>
      </c>
      <c r="AH263">
        <v>0.12318675771763681</v>
      </c>
      <c r="AI263">
        <v>0.12</v>
      </c>
      <c r="AJ263">
        <v>-0.12</v>
      </c>
      <c r="AM263" t="s">
        <v>148</v>
      </c>
      <c r="AN263">
        <v>0.17755865547424979</v>
      </c>
      <c r="AO263">
        <v>0.37028535028306891</v>
      </c>
    </row>
    <row r="264" spans="1:41" x14ac:dyDescent="0.35">
      <c r="A264" t="s">
        <v>7</v>
      </c>
      <c r="B264" t="s">
        <v>67</v>
      </c>
      <c r="C264" t="s">
        <v>68</v>
      </c>
      <c r="D264">
        <v>0.3</v>
      </c>
      <c r="F264">
        <v>0.34546039626747999</v>
      </c>
      <c r="G264">
        <v>0.45470317702628849</v>
      </c>
      <c r="H264">
        <v>0.74627224500570266</v>
      </c>
      <c r="I264">
        <v>4.5460396267479997E-2</v>
      </c>
      <c r="J264">
        <f t="shared" si="4"/>
        <v>-0.1092427807588085</v>
      </c>
      <c r="K264">
        <v>-1</v>
      </c>
      <c r="L264">
        <v>0.3</v>
      </c>
      <c r="M264">
        <v>0.34546039626747999</v>
      </c>
      <c r="N264">
        <v>0.45470317702628849</v>
      </c>
      <c r="O264">
        <v>0.74627224500570266</v>
      </c>
      <c r="AA264" t="s">
        <v>12</v>
      </c>
      <c r="AB264" t="s">
        <v>38</v>
      </c>
      <c r="AC264">
        <v>16</v>
      </c>
      <c r="AD264" t="s">
        <v>88</v>
      </c>
      <c r="AE264" t="s">
        <v>417</v>
      </c>
      <c r="AF264">
        <v>16</v>
      </c>
      <c r="AG264" t="s">
        <v>89</v>
      </c>
      <c r="AJ264">
        <v>0.29960627328078387</v>
      </c>
      <c r="AL264">
        <v>0.29960627328078387</v>
      </c>
      <c r="AM264">
        <v>6</v>
      </c>
      <c r="AO264">
        <v>0.51321794436006074</v>
      </c>
    </row>
    <row r="265" spans="1:41" x14ac:dyDescent="0.35">
      <c r="A265" t="s">
        <v>7</v>
      </c>
      <c r="B265" t="s">
        <v>67</v>
      </c>
      <c r="C265" t="s">
        <v>68</v>
      </c>
      <c r="D265">
        <v>0.54</v>
      </c>
      <c r="F265">
        <v>0.34546039626747999</v>
      </c>
      <c r="G265">
        <v>0.45470317702628849</v>
      </c>
      <c r="H265">
        <v>0.74627224500570266</v>
      </c>
      <c r="I265">
        <v>-0.19453960373252005</v>
      </c>
      <c r="J265">
        <f t="shared" si="4"/>
        <v>-0.1092427807588085</v>
      </c>
      <c r="K265">
        <v>-1</v>
      </c>
      <c r="L265">
        <v>0.54</v>
      </c>
      <c r="M265">
        <v>0.34546039626747999</v>
      </c>
      <c r="N265">
        <v>0.45470317702628849</v>
      </c>
      <c r="O265">
        <v>0.74627224500570266</v>
      </c>
      <c r="AA265" t="s">
        <v>13</v>
      </c>
      <c r="AB265" t="s">
        <v>38</v>
      </c>
      <c r="AC265">
        <v>16</v>
      </c>
      <c r="AD265" t="s">
        <v>88</v>
      </c>
      <c r="AE265" t="s">
        <v>418</v>
      </c>
      <c r="AF265">
        <v>16</v>
      </c>
      <c r="AG265" t="s">
        <v>89</v>
      </c>
      <c r="AI265">
        <v>0.14000000000000001</v>
      </c>
      <c r="AJ265">
        <v>0.25963187313422209</v>
      </c>
      <c r="AL265">
        <v>0.3996318731342221</v>
      </c>
      <c r="AM265">
        <v>5</v>
      </c>
      <c r="AO265">
        <v>0.51321794436006074</v>
      </c>
    </row>
    <row r="266" spans="1:41" x14ac:dyDescent="0.35">
      <c r="A266" t="s">
        <v>7</v>
      </c>
      <c r="B266" t="s">
        <v>71</v>
      </c>
      <c r="C266" t="s">
        <v>72</v>
      </c>
      <c r="D266">
        <v>0.26</v>
      </c>
      <c r="F266">
        <v>0.18229651560309851</v>
      </c>
      <c r="G266">
        <v>0.32306573030170882</v>
      </c>
      <c r="H266">
        <v>0.54010370330265522</v>
      </c>
      <c r="I266">
        <v>-7.7703484396901501E-2</v>
      </c>
      <c r="J266">
        <f t="shared" si="4"/>
        <v>-0.14076921469861031</v>
      </c>
      <c r="K266">
        <v>1</v>
      </c>
      <c r="L266">
        <v>0.26</v>
      </c>
      <c r="M266">
        <v>0.18229651560309851</v>
      </c>
      <c r="N266">
        <v>0.32306573030170882</v>
      </c>
      <c r="O266">
        <v>0.54010370330265522</v>
      </c>
      <c r="AA266" t="s">
        <v>14</v>
      </c>
      <c r="AB266" t="s">
        <v>38</v>
      </c>
      <c r="AC266">
        <v>16</v>
      </c>
      <c r="AD266" t="s">
        <v>88</v>
      </c>
      <c r="AE266" t="s">
        <v>419</v>
      </c>
      <c r="AF266">
        <v>16</v>
      </c>
      <c r="AG266" t="s">
        <v>89</v>
      </c>
      <c r="AH266">
        <v>7.8453615935014015E-2</v>
      </c>
      <c r="AI266">
        <v>0.03</v>
      </c>
      <c r="AJ266">
        <v>1.7042224149175084E-3</v>
      </c>
      <c r="AL266">
        <v>3.1704222414917507E-2</v>
      </c>
      <c r="AM266">
        <v>8</v>
      </c>
      <c r="AN266">
        <v>0.11167998729658631</v>
      </c>
      <c r="AO266">
        <v>0.30811795204801729</v>
      </c>
    </row>
    <row r="267" spans="1:41" x14ac:dyDescent="0.35">
      <c r="A267" t="s">
        <v>7</v>
      </c>
      <c r="B267" t="s">
        <v>73</v>
      </c>
      <c r="C267" t="s">
        <v>74</v>
      </c>
      <c r="D267">
        <v>0.36</v>
      </c>
      <c r="F267">
        <v>0.51756882529929482</v>
      </c>
      <c r="G267">
        <v>0.60879594988107233</v>
      </c>
      <c r="H267">
        <v>1</v>
      </c>
      <c r="I267">
        <v>0.15756882529929483</v>
      </c>
      <c r="J267">
        <f t="shared" si="4"/>
        <v>-9.1227124581777508E-2</v>
      </c>
      <c r="K267">
        <v>1</v>
      </c>
      <c r="L267">
        <v>0.36</v>
      </c>
      <c r="M267">
        <v>0.51756882529929482</v>
      </c>
      <c r="N267">
        <v>0.60879594988107233</v>
      </c>
      <c r="O267">
        <v>1</v>
      </c>
      <c r="AA267" t="s">
        <v>15</v>
      </c>
      <c r="AB267" t="s">
        <v>38</v>
      </c>
      <c r="AC267">
        <v>16</v>
      </c>
      <c r="AD267" t="s">
        <v>88</v>
      </c>
      <c r="AE267" t="s">
        <v>420</v>
      </c>
      <c r="AF267">
        <v>16</v>
      </c>
      <c r="AG267" t="s">
        <v>89</v>
      </c>
      <c r="AH267">
        <v>0</v>
      </c>
      <c r="AI267">
        <v>0</v>
      </c>
      <c r="AJ267">
        <v>0</v>
      </c>
      <c r="AM267" t="s">
        <v>148</v>
      </c>
      <c r="AN267">
        <v>5.922957578334262E-2</v>
      </c>
      <c r="AO267">
        <v>0.1990878908796675</v>
      </c>
    </row>
    <row r="268" spans="1:41" x14ac:dyDescent="0.35">
      <c r="A268" t="s">
        <v>7</v>
      </c>
      <c r="B268" t="s">
        <v>75</v>
      </c>
      <c r="C268" t="s">
        <v>76</v>
      </c>
      <c r="F268">
        <v>0</v>
      </c>
      <c r="G268">
        <v>0</v>
      </c>
      <c r="H268">
        <v>0.89353471144569141</v>
      </c>
      <c r="I268">
        <v>0</v>
      </c>
      <c r="J268">
        <f t="shared" si="4"/>
        <v>0</v>
      </c>
      <c r="K268">
        <v>-1</v>
      </c>
      <c r="M268">
        <v>0</v>
      </c>
      <c r="N268">
        <v>0</v>
      </c>
      <c r="O268">
        <v>0.89353471144569141</v>
      </c>
      <c r="AA268" t="s">
        <v>16</v>
      </c>
      <c r="AB268" t="s">
        <v>38</v>
      </c>
      <c r="AC268">
        <v>16</v>
      </c>
      <c r="AD268" t="s">
        <v>88</v>
      </c>
      <c r="AE268" t="s">
        <v>421</v>
      </c>
      <c r="AF268">
        <v>16</v>
      </c>
      <c r="AG268" t="s">
        <v>89</v>
      </c>
      <c r="AH268">
        <v>0.37105515468927869</v>
      </c>
      <c r="AI268">
        <v>0.37</v>
      </c>
      <c r="AJ268">
        <v>-0.37</v>
      </c>
      <c r="AM268" t="s">
        <v>148</v>
      </c>
      <c r="AN268">
        <v>0.39557658516653721</v>
      </c>
      <c r="AO268">
        <v>0.71475776447879935</v>
      </c>
    </row>
    <row r="269" spans="1:41" x14ac:dyDescent="0.35">
      <c r="A269" t="s">
        <v>7</v>
      </c>
      <c r="B269" t="s">
        <v>61</v>
      </c>
      <c r="C269" t="s">
        <v>59</v>
      </c>
      <c r="D269">
        <v>0.31</v>
      </c>
      <c r="F269">
        <v>0.1911282767265278</v>
      </c>
      <c r="G269">
        <v>0.36401479413378068</v>
      </c>
      <c r="H269">
        <v>0.45081649680957991</v>
      </c>
      <c r="I269">
        <v>-0.1188717232734722</v>
      </c>
      <c r="J269">
        <f t="shared" si="4"/>
        <v>-0.17288651740725289</v>
      </c>
      <c r="K269">
        <v>1</v>
      </c>
      <c r="L269">
        <v>0.31</v>
      </c>
      <c r="M269">
        <v>0.1911282767265278</v>
      </c>
      <c r="N269">
        <v>0.36401479413378068</v>
      </c>
      <c r="O269">
        <v>0.45081649680957991</v>
      </c>
      <c r="AA269" t="s">
        <v>17</v>
      </c>
      <c r="AB269" t="s">
        <v>38</v>
      </c>
      <c r="AC269">
        <v>16</v>
      </c>
      <c r="AD269" t="s">
        <v>88</v>
      </c>
      <c r="AE269" t="s">
        <v>422</v>
      </c>
      <c r="AF269">
        <v>16</v>
      </c>
      <c r="AG269" t="s">
        <v>89</v>
      </c>
      <c r="AI269">
        <v>0.31</v>
      </c>
      <c r="AJ269">
        <v>-0.31</v>
      </c>
      <c r="AM269" t="s">
        <v>148</v>
      </c>
      <c r="AO269">
        <v>0.51321794436006074</v>
      </c>
    </row>
    <row r="270" spans="1:41" x14ac:dyDescent="0.35">
      <c r="A270" t="s">
        <v>7</v>
      </c>
      <c r="B270" t="s">
        <v>77</v>
      </c>
      <c r="C270" t="s">
        <v>78</v>
      </c>
      <c r="D270">
        <v>0.82</v>
      </c>
      <c r="F270">
        <v>0.61925164961091328</v>
      </c>
      <c r="G270">
        <v>0.76035796336841666</v>
      </c>
      <c r="H270">
        <v>0.88195438095298884</v>
      </c>
      <c r="I270">
        <v>-0.20074835038908667</v>
      </c>
      <c r="J270">
        <f t="shared" si="4"/>
        <v>-0.14110631375750338</v>
      </c>
      <c r="K270">
        <v>1</v>
      </c>
      <c r="L270">
        <v>0.82</v>
      </c>
      <c r="M270">
        <v>0.61925164961091328</v>
      </c>
      <c r="N270">
        <v>0.76035796336841666</v>
      </c>
      <c r="O270">
        <v>0.88195438095298884</v>
      </c>
      <c r="AA270" t="s">
        <v>18</v>
      </c>
      <c r="AB270" t="s">
        <v>38</v>
      </c>
      <c r="AC270">
        <v>16</v>
      </c>
      <c r="AD270" t="s">
        <v>88</v>
      </c>
      <c r="AE270" t="s">
        <v>423</v>
      </c>
      <c r="AF270">
        <v>16</v>
      </c>
      <c r="AG270" t="s">
        <v>89</v>
      </c>
      <c r="AH270">
        <v>0.27255591268622142</v>
      </c>
      <c r="AI270">
        <v>0.27</v>
      </c>
      <c r="AJ270">
        <v>-0.27</v>
      </c>
      <c r="AM270" t="s">
        <v>148</v>
      </c>
      <c r="AN270">
        <v>0.36338813202604747</v>
      </c>
      <c r="AO270">
        <v>0.57786951206828918</v>
      </c>
    </row>
    <row r="271" spans="1:41" x14ac:dyDescent="0.35">
      <c r="A271" t="s">
        <v>7</v>
      </c>
      <c r="B271" t="s">
        <v>79</v>
      </c>
      <c r="C271" t="s">
        <v>80</v>
      </c>
      <c r="D271">
        <v>0.4</v>
      </c>
      <c r="F271">
        <v>0.4208568178784477</v>
      </c>
      <c r="G271">
        <v>0.31524319817005908</v>
      </c>
      <c r="H271">
        <v>0.36420874278584159</v>
      </c>
      <c r="I271">
        <v>2.0856817878447675E-2</v>
      </c>
      <c r="J271">
        <f t="shared" si="4"/>
        <v>0.10561361970838862</v>
      </c>
      <c r="K271">
        <v>-1</v>
      </c>
      <c r="L271">
        <v>0.4</v>
      </c>
      <c r="M271">
        <v>0.4208568178784477</v>
      </c>
      <c r="N271">
        <v>0.31524319817005908</v>
      </c>
      <c r="O271">
        <v>0.36420874278584159</v>
      </c>
      <c r="AA271" t="s">
        <v>19</v>
      </c>
      <c r="AB271" t="s">
        <v>38</v>
      </c>
      <c r="AC271">
        <v>16</v>
      </c>
      <c r="AD271" t="s">
        <v>88</v>
      </c>
      <c r="AE271" t="s">
        <v>424</v>
      </c>
      <c r="AF271">
        <v>16</v>
      </c>
      <c r="AG271" t="s">
        <v>89</v>
      </c>
      <c r="AJ271">
        <v>0</v>
      </c>
      <c r="AM271" t="s">
        <v>148</v>
      </c>
      <c r="AO271">
        <v>0.51321794436006074</v>
      </c>
    </row>
    <row r="272" spans="1:41" x14ac:dyDescent="0.35">
      <c r="A272" t="s">
        <v>7</v>
      </c>
      <c r="B272" t="s">
        <v>81</v>
      </c>
      <c r="C272" t="s">
        <v>121</v>
      </c>
      <c r="D272">
        <v>0.28999999999999998</v>
      </c>
      <c r="F272">
        <v>4.268367570157041E-2</v>
      </c>
      <c r="G272">
        <v>0.36130360387736871</v>
      </c>
      <c r="H272">
        <v>0.40372711911974929</v>
      </c>
      <c r="I272">
        <v>-0.24731632429842956</v>
      </c>
      <c r="J272">
        <f t="shared" si="4"/>
        <v>-0.31861992817579832</v>
      </c>
      <c r="K272">
        <v>-1</v>
      </c>
      <c r="L272">
        <v>0.28999999999999998</v>
      </c>
      <c r="M272">
        <v>4.268367570157041E-2</v>
      </c>
      <c r="N272">
        <v>0.36130360387736871</v>
      </c>
      <c r="O272">
        <v>0.40372711911974929</v>
      </c>
      <c r="AA272" t="s">
        <v>20</v>
      </c>
      <c r="AB272" t="s">
        <v>38</v>
      </c>
      <c r="AC272">
        <v>16</v>
      </c>
      <c r="AD272" t="s">
        <v>88</v>
      </c>
      <c r="AE272" t="s">
        <v>425</v>
      </c>
      <c r="AF272">
        <v>16</v>
      </c>
      <c r="AG272" t="s">
        <v>89</v>
      </c>
      <c r="AI272">
        <v>0.52</v>
      </c>
      <c r="AJ272">
        <v>2.2416623402873315E-3</v>
      </c>
      <c r="AL272">
        <v>0.52224166234028735</v>
      </c>
      <c r="AM272">
        <v>3</v>
      </c>
      <c r="AO272">
        <v>0.51321794436006074</v>
      </c>
    </row>
    <row r="273" spans="1:41" x14ac:dyDescent="0.35">
      <c r="A273" t="s">
        <v>7</v>
      </c>
      <c r="B273" t="s">
        <v>83</v>
      </c>
      <c r="C273" t="s">
        <v>72</v>
      </c>
      <c r="D273">
        <v>0</v>
      </c>
      <c r="F273">
        <v>5.5951812558231312E-2</v>
      </c>
      <c r="G273">
        <v>3.2539307520985238E-2</v>
      </c>
      <c r="H273">
        <v>0.1253384704541024</v>
      </c>
      <c r="I273">
        <v>5.5951812558231312E-2</v>
      </c>
      <c r="J273">
        <f t="shared" si="4"/>
        <v>2.3412505037246074E-2</v>
      </c>
      <c r="K273">
        <v>1</v>
      </c>
      <c r="L273">
        <v>0</v>
      </c>
      <c r="M273">
        <v>5.5951812558231312E-2</v>
      </c>
      <c r="N273">
        <v>3.2539307520985238E-2</v>
      </c>
      <c r="O273">
        <v>0.1253384704541024</v>
      </c>
      <c r="AA273" t="s">
        <v>21</v>
      </c>
      <c r="AB273" t="s">
        <v>38</v>
      </c>
      <c r="AC273">
        <v>16</v>
      </c>
      <c r="AD273" t="s">
        <v>88</v>
      </c>
      <c r="AE273" t="s">
        <v>426</v>
      </c>
      <c r="AF273">
        <v>16</v>
      </c>
      <c r="AG273" t="s">
        <v>89</v>
      </c>
      <c r="AH273">
        <v>0.2260352631678634</v>
      </c>
      <c r="AI273">
        <v>0.28000000000000003</v>
      </c>
      <c r="AJ273">
        <v>0.10532917724992719</v>
      </c>
      <c r="AL273">
        <v>0.38532917724992721</v>
      </c>
      <c r="AN273">
        <v>0.28688263266633102</v>
      </c>
      <c r="AO273">
        <v>0.51321794436006052</v>
      </c>
    </row>
    <row r="274" spans="1:41" x14ac:dyDescent="0.35">
      <c r="A274" t="s">
        <v>7</v>
      </c>
      <c r="B274" t="s">
        <v>84</v>
      </c>
      <c r="C274" t="s">
        <v>85</v>
      </c>
      <c r="D274">
        <v>0.5</v>
      </c>
      <c r="F274">
        <v>0.50278850978964174</v>
      </c>
      <c r="G274">
        <v>0.59982263201001118</v>
      </c>
      <c r="H274">
        <v>0.95039956521980273</v>
      </c>
      <c r="I274">
        <v>2.7885097896417355E-3</v>
      </c>
      <c r="J274">
        <f t="shared" si="4"/>
        <v>-9.7034122220369445E-2</v>
      </c>
      <c r="K274">
        <v>1</v>
      </c>
      <c r="L274">
        <v>0.5</v>
      </c>
      <c r="M274">
        <v>0.50278850978964174</v>
      </c>
      <c r="N274">
        <v>0.59982263201001118</v>
      </c>
      <c r="O274">
        <v>0.95039956521980273</v>
      </c>
      <c r="AA274" t="s">
        <v>6</v>
      </c>
      <c r="AB274" t="s">
        <v>39</v>
      </c>
      <c r="AC274">
        <v>17</v>
      </c>
      <c r="AD274" t="s">
        <v>90</v>
      </c>
      <c r="AE274" t="s">
        <v>404</v>
      </c>
      <c r="AF274">
        <v>17</v>
      </c>
      <c r="AG274" t="s">
        <v>91</v>
      </c>
      <c r="AH274">
        <v>7.2844534583418052E-2</v>
      </c>
      <c r="AI274">
        <v>0</v>
      </c>
      <c r="AJ274">
        <v>5.7452525581046096E-3</v>
      </c>
      <c r="AL274">
        <v>5.7452525581046096E-3</v>
      </c>
      <c r="AM274">
        <v>3</v>
      </c>
      <c r="AN274">
        <v>9.775481701415932E-2</v>
      </c>
      <c r="AO274">
        <v>0.17537529856858999</v>
      </c>
    </row>
    <row r="275" spans="1:41" x14ac:dyDescent="0.35">
      <c r="A275" t="s">
        <v>7</v>
      </c>
      <c r="B275" t="s">
        <v>86</v>
      </c>
      <c r="C275" t="s">
        <v>87</v>
      </c>
      <c r="D275">
        <v>0.35</v>
      </c>
      <c r="F275">
        <v>1.996340703278179E-2</v>
      </c>
      <c r="G275">
        <v>0.5217649709510348</v>
      </c>
      <c r="H275">
        <v>0.70749883782199063</v>
      </c>
      <c r="I275">
        <v>-0.33003659296721821</v>
      </c>
      <c r="J275">
        <f t="shared" si="4"/>
        <v>-0.50180156391825304</v>
      </c>
      <c r="K275">
        <v>-1</v>
      </c>
      <c r="L275">
        <v>0.35</v>
      </c>
      <c r="M275">
        <v>1.996340703278179E-2</v>
      </c>
      <c r="N275">
        <v>0.5217649709510348</v>
      </c>
      <c r="O275">
        <v>0.70749883782199063</v>
      </c>
      <c r="AA275" t="s">
        <v>7</v>
      </c>
      <c r="AB275" t="s">
        <v>39</v>
      </c>
      <c r="AC275">
        <v>17</v>
      </c>
      <c r="AD275" t="s">
        <v>90</v>
      </c>
      <c r="AE275" t="s">
        <v>427</v>
      </c>
      <c r="AF275">
        <v>17</v>
      </c>
      <c r="AG275" t="s">
        <v>91</v>
      </c>
      <c r="AH275">
        <v>2.9211893021079169E-2</v>
      </c>
      <c r="AI275">
        <v>0</v>
      </c>
      <c r="AJ275">
        <v>5.358394577831091E-3</v>
      </c>
      <c r="AL275">
        <v>5.358394577831091E-3</v>
      </c>
      <c r="AM275">
        <v>5</v>
      </c>
      <c r="AN275">
        <v>3.9519786071597132E-2</v>
      </c>
      <c r="AO275">
        <v>7.1639197989841044E-2</v>
      </c>
    </row>
    <row r="276" spans="1:41" x14ac:dyDescent="0.35">
      <c r="A276" t="s">
        <v>7</v>
      </c>
      <c r="B276" t="s">
        <v>88</v>
      </c>
      <c r="C276" t="s">
        <v>89</v>
      </c>
      <c r="D276">
        <v>0.18</v>
      </c>
      <c r="F276">
        <v>0.1196544612755686</v>
      </c>
      <c r="G276">
        <v>0.26141060036115721</v>
      </c>
      <c r="H276">
        <v>0.45087254296767859</v>
      </c>
      <c r="I276">
        <v>-6.0345538724431394E-2</v>
      </c>
      <c r="J276">
        <f t="shared" si="4"/>
        <v>-0.14175613908558859</v>
      </c>
      <c r="K276">
        <v>1</v>
      </c>
      <c r="L276">
        <v>0.18</v>
      </c>
      <c r="M276">
        <v>0.1196544612755686</v>
      </c>
      <c r="N276">
        <v>0.26141060036115721</v>
      </c>
      <c r="O276">
        <v>0.45087254296767859</v>
      </c>
      <c r="AA276" t="s">
        <v>8</v>
      </c>
      <c r="AB276" t="s">
        <v>39</v>
      </c>
      <c r="AC276">
        <v>17</v>
      </c>
      <c r="AD276" t="s">
        <v>90</v>
      </c>
      <c r="AE276" t="s">
        <v>428</v>
      </c>
      <c r="AF276">
        <v>17</v>
      </c>
      <c r="AG276" t="s">
        <v>91</v>
      </c>
      <c r="AH276">
        <v>0</v>
      </c>
      <c r="AI276">
        <v>0</v>
      </c>
      <c r="AJ276">
        <v>6.5848166855067222E-5</v>
      </c>
      <c r="AL276">
        <v>6.5848166855067222E-5</v>
      </c>
      <c r="AM276">
        <v>13</v>
      </c>
      <c r="AN276">
        <v>5.3164707609566146E-4</v>
      </c>
      <c r="AO276">
        <v>2.1882602509275899E-3</v>
      </c>
    </row>
    <row r="277" spans="1:41" x14ac:dyDescent="0.35">
      <c r="A277" t="s">
        <v>7</v>
      </c>
      <c r="B277" t="s">
        <v>90</v>
      </c>
      <c r="C277" t="s">
        <v>91</v>
      </c>
      <c r="D277">
        <v>0</v>
      </c>
      <c r="F277">
        <v>5.358394577831091E-3</v>
      </c>
      <c r="G277">
        <v>3.9519786071597132E-2</v>
      </c>
      <c r="H277">
        <v>7.1639197989841044E-2</v>
      </c>
      <c r="I277">
        <v>5.358394577831091E-3</v>
      </c>
      <c r="J277">
        <f t="shared" si="4"/>
        <v>-3.4161391493766041E-2</v>
      </c>
      <c r="K277">
        <v>1</v>
      </c>
      <c r="L277">
        <v>0</v>
      </c>
      <c r="M277">
        <v>5.358394577831091E-3</v>
      </c>
      <c r="N277">
        <v>3.9519786071597132E-2</v>
      </c>
      <c r="O277">
        <v>7.1639197989841044E-2</v>
      </c>
      <c r="AA277" t="s">
        <v>9</v>
      </c>
      <c r="AB277" t="s">
        <v>39</v>
      </c>
      <c r="AC277">
        <v>17</v>
      </c>
      <c r="AD277" t="s">
        <v>90</v>
      </c>
      <c r="AE277" t="s">
        <v>429</v>
      </c>
      <c r="AF277">
        <v>17</v>
      </c>
      <c r="AG277" t="s">
        <v>91</v>
      </c>
      <c r="AH277">
        <v>2.5886560594898279E-2</v>
      </c>
      <c r="AI277">
        <v>0</v>
      </c>
      <c r="AJ277">
        <v>3.852117761021429E-3</v>
      </c>
      <c r="AL277">
        <v>3.852117761021429E-3</v>
      </c>
      <c r="AM277">
        <v>6</v>
      </c>
      <c r="AN277">
        <v>3.5081575828096817E-2</v>
      </c>
      <c r="AO277">
        <v>6.3733258613531935E-2</v>
      </c>
    </row>
    <row r="278" spans="1:41" x14ac:dyDescent="0.35">
      <c r="A278" t="s">
        <v>7</v>
      </c>
      <c r="B278" t="s">
        <v>62</v>
      </c>
      <c r="C278" t="s">
        <v>59</v>
      </c>
      <c r="D278">
        <v>0.14000000000000001</v>
      </c>
      <c r="F278">
        <v>0.2360165921062134</v>
      </c>
      <c r="G278">
        <v>9.9893349941943432E-2</v>
      </c>
      <c r="H278">
        <v>0.2230741236253152</v>
      </c>
      <c r="I278">
        <v>9.6016592106213383E-2</v>
      </c>
      <c r="J278">
        <f t="shared" si="4"/>
        <v>0.13612324216426996</v>
      </c>
      <c r="K278">
        <v>1</v>
      </c>
      <c r="L278">
        <v>0.14000000000000001</v>
      </c>
      <c r="M278">
        <v>0.2360165921062134</v>
      </c>
      <c r="N278">
        <v>9.9893349941943432E-2</v>
      </c>
      <c r="O278">
        <v>0.2230741236253152</v>
      </c>
      <c r="AA278" t="s">
        <v>10</v>
      </c>
      <c r="AB278" t="s">
        <v>39</v>
      </c>
      <c r="AC278">
        <v>17</v>
      </c>
      <c r="AD278" t="s">
        <v>90</v>
      </c>
      <c r="AE278" t="s">
        <v>431</v>
      </c>
      <c r="AF278">
        <v>17</v>
      </c>
      <c r="AG278" t="s">
        <v>91</v>
      </c>
      <c r="AH278">
        <v>0.19996442069712519</v>
      </c>
      <c r="AI278">
        <v>0.03</v>
      </c>
      <c r="AJ278">
        <v>2.6036789993662171E-2</v>
      </c>
      <c r="AL278">
        <v>5.603678999366217E-2</v>
      </c>
      <c r="AM278">
        <v>2</v>
      </c>
      <c r="AN278">
        <v>0.26741748780777008</v>
      </c>
      <c r="AO278">
        <v>0.47760135730056502</v>
      </c>
    </row>
    <row r="279" spans="1:41" x14ac:dyDescent="0.35">
      <c r="A279" t="s">
        <v>7</v>
      </c>
      <c r="B279" t="s">
        <v>92</v>
      </c>
      <c r="C279" t="s">
        <v>93</v>
      </c>
      <c r="D279">
        <v>0.42</v>
      </c>
      <c r="F279">
        <v>0.44567060288220561</v>
      </c>
      <c r="G279">
        <v>0.27354475202134693</v>
      </c>
      <c r="H279">
        <v>0.62387274590256747</v>
      </c>
      <c r="I279">
        <v>2.5670602882205629E-2</v>
      </c>
      <c r="J279">
        <f t="shared" si="4"/>
        <v>0.17212585086085869</v>
      </c>
      <c r="K279">
        <v>1</v>
      </c>
      <c r="L279">
        <v>0.42</v>
      </c>
      <c r="M279">
        <v>0.44567060288220561</v>
      </c>
      <c r="N279">
        <v>0.27354475202134693</v>
      </c>
      <c r="O279">
        <v>0.62387274590256747</v>
      </c>
      <c r="AA279" t="s">
        <v>11</v>
      </c>
      <c r="AB279" t="s">
        <v>39</v>
      </c>
      <c r="AC279">
        <v>17</v>
      </c>
      <c r="AD279" t="s">
        <v>90</v>
      </c>
      <c r="AE279" t="s">
        <v>433</v>
      </c>
      <c r="AF279">
        <v>17</v>
      </c>
      <c r="AG279" t="s">
        <v>91</v>
      </c>
      <c r="AH279">
        <v>7.1939122289160877E-3</v>
      </c>
      <c r="AI279">
        <v>0</v>
      </c>
      <c r="AJ279">
        <v>0</v>
      </c>
      <c r="AL279">
        <v>0</v>
      </c>
      <c r="AM279">
        <v>14</v>
      </c>
      <c r="AN279">
        <v>1.0133121711786919E-2</v>
      </c>
      <c r="AO279">
        <v>1.9291703357101259E-2</v>
      </c>
    </row>
    <row r="280" spans="1:41" x14ac:dyDescent="0.35">
      <c r="A280" t="s">
        <v>7</v>
      </c>
      <c r="B280" t="s">
        <v>94</v>
      </c>
      <c r="C280" t="s">
        <v>95</v>
      </c>
      <c r="D280">
        <v>0.05</v>
      </c>
      <c r="F280">
        <v>7.2605685501021505E-2</v>
      </c>
      <c r="G280">
        <v>4.1264079707617793E-2</v>
      </c>
      <c r="H280">
        <v>0.15827990192559771</v>
      </c>
      <c r="I280">
        <v>2.2605685501021502E-2</v>
      </c>
      <c r="J280">
        <f t="shared" si="4"/>
        <v>3.1341605793403712E-2</v>
      </c>
      <c r="K280">
        <v>1</v>
      </c>
      <c r="L280">
        <v>0.05</v>
      </c>
      <c r="M280">
        <v>7.2605685501021505E-2</v>
      </c>
      <c r="N280">
        <v>4.1264079707617793E-2</v>
      </c>
      <c r="O280">
        <v>0.15827990192559771</v>
      </c>
      <c r="AA280" t="s">
        <v>12</v>
      </c>
      <c r="AB280" t="s">
        <v>39</v>
      </c>
      <c r="AC280">
        <v>17</v>
      </c>
      <c r="AD280" t="s">
        <v>90</v>
      </c>
      <c r="AE280" t="s">
        <v>435</v>
      </c>
      <c r="AF280">
        <v>17</v>
      </c>
      <c r="AG280" t="s">
        <v>91</v>
      </c>
      <c r="AH280">
        <v>1.209960065961859E-3</v>
      </c>
      <c r="AI280">
        <v>0</v>
      </c>
      <c r="AJ280">
        <v>0</v>
      </c>
      <c r="AL280">
        <v>0</v>
      </c>
      <c r="AM280">
        <v>14</v>
      </c>
      <c r="AN280">
        <v>2.1465404072702789E-3</v>
      </c>
      <c r="AO280">
        <v>5.0649263111192709E-3</v>
      </c>
    </row>
    <row r="281" spans="1:41" x14ac:dyDescent="0.35">
      <c r="A281" t="s">
        <v>7</v>
      </c>
      <c r="B281" t="s">
        <v>96</v>
      </c>
      <c r="C281" t="s">
        <v>97</v>
      </c>
      <c r="D281">
        <v>0.01</v>
      </c>
      <c r="F281">
        <v>0</v>
      </c>
      <c r="G281">
        <v>8.2015566348158635E-3</v>
      </c>
      <c r="H281">
        <v>1.9756654006537151E-2</v>
      </c>
      <c r="I281">
        <v>-0.01</v>
      </c>
      <c r="J281">
        <f t="shared" si="4"/>
        <v>-8.2015566348158635E-3</v>
      </c>
      <c r="K281">
        <v>1</v>
      </c>
      <c r="L281">
        <v>0.01</v>
      </c>
      <c r="M281">
        <v>0</v>
      </c>
      <c r="N281">
        <v>8.2015566348158635E-3</v>
      </c>
      <c r="O281">
        <v>1.9756654006537151E-2</v>
      </c>
      <c r="AA281" t="s">
        <v>13</v>
      </c>
      <c r="AB281" t="s">
        <v>39</v>
      </c>
      <c r="AC281">
        <v>17</v>
      </c>
      <c r="AD281" t="s">
        <v>90</v>
      </c>
      <c r="AE281" t="s">
        <v>437</v>
      </c>
      <c r="AF281">
        <v>17</v>
      </c>
      <c r="AG281" t="s">
        <v>91</v>
      </c>
      <c r="AH281">
        <v>5.6324875723653078E-2</v>
      </c>
      <c r="AI281">
        <v>0</v>
      </c>
      <c r="AJ281">
        <v>8.1487106483145607E-4</v>
      </c>
      <c r="AL281">
        <v>8.1487106483145607E-4</v>
      </c>
      <c r="AM281">
        <v>10</v>
      </c>
      <c r="AN281">
        <v>7.5706579492612017E-2</v>
      </c>
      <c r="AO281">
        <v>0.13610000072638109</v>
      </c>
    </row>
    <row r="282" spans="1:41" x14ac:dyDescent="0.35">
      <c r="A282" t="s">
        <v>8</v>
      </c>
      <c r="B282" t="s">
        <v>58</v>
      </c>
      <c r="C282" t="s">
        <v>59</v>
      </c>
      <c r="D282">
        <v>0.46</v>
      </c>
      <c r="F282">
        <v>0.47674301365627181</v>
      </c>
      <c r="G282">
        <v>0.5377744588661818</v>
      </c>
      <c r="H282">
        <v>0.73102428317753931</v>
      </c>
      <c r="I282">
        <v>1.6743013656271788E-2</v>
      </c>
      <c r="J282">
        <f t="shared" si="4"/>
        <v>-6.1031445209909996E-2</v>
      </c>
      <c r="K282">
        <v>1</v>
      </c>
      <c r="L282">
        <v>0.46</v>
      </c>
      <c r="M282">
        <v>0.47674301365627181</v>
      </c>
      <c r="N282">
        <v>0.5377744588661818</v>
      </c>
      <c r="O282">
        <v>0.73102428317753931</v>
      </c>
      <c r="AA282" t="s">
        <v>14</v>
      </c>
      <c r="AB282" t="s">
        <v>39</v>
      </c>
      <c r="AC282">
        <v>17</v>
      </c>
      <c r="AD282" t="s">
        <v>90</v>
      </c>
      <c r="AE282" t="s">
        <v>438</v>
      </c>
      <c r="AF282">
        <v>17</v>
      </c>
      <c r="AG282" t="s">
        <v>91</v>
      </c>
      <c r="AH282">
        <v>2.0198925182791851E-2</v>
      </c>
      <c r="AI282">
        <v>0</v>
      </c>
      <c r="AJ282">
        <v>2.8643952581954221E-3</v>
      </c>
      <c r="AL282">
        <v>2.8643952581954221E-3</v>
      </c>
      <c r="AM282">
        <v>9</v>
      </c>
      <c r="AN282">
        <v>2.7490478604684159E-2</v>
      </c>
      <c r="AO282">
        <v>5.021097121494382E-2</v>
      </c>
    </row>
    <row r="283" spans="1:41" x14ac:dyDescent="0.35">
      <c r="A283" t="s">
        <v>8</v>
      </c>
      <c r="B283" t="s">
        <v>60</v>
      </c>
      <c r="C283" t="s">
        <v>59</v>
      </c>
      <c r="D283">
        <v>0.7</v>
      </c>
      <c r="F283">
        <v>0.71545813968006111</v>
      </c>
      <c r="G283">
        <v>0.76878831107273105</v>
      </c>
      <c r="H283">
        <v>0.95483629751301691</v>
      </c>
      <c r="I283">
        <v>1.5458139680061156E-2</v>
      </c>
      <c r="J283">
        <f t="shared" si="4"/>
        <v>-5.3330171392669934E-2</v>
      </c>
      <c r="K283">
        <v>1</v>
      </c>
      <c r="L283">
        <v>0.7</v>
      </c>
      <c r="M283">
        <v>0.71545813968006111</v>
      </c>
      <c r="N283">
        <v>0.76878831107273105</v>
      </c>
      <c r="O283">
        <v>0.95483629751301691</v>
      </c>
      <c r="AA283" t="s">
        <v>15</v>
      </c>
      <c r="AB283" t="s">
        <v>39</v>
      </c>
      <c r="AC283">
        <v>17</v>
      </c>
      <c r="AD283" t="s">
        <v>90</v>
      </c>
      <c r="AE283" t="s">
        <v>439</v>
      </c>
      <c r="AF283">
        <v>17</v>
      </c>
      <c r="AG283" t="s">
        <v>91</v>
      </c>
      <c r="AH283">
        <v>8.2310208568833962E-3</v>
      </c>
      <c r="AI283">
        <v>0</v>
      </c>
      <c r="AJ283">
        <v>2.6339266742026873E-4</v>
      </c>
      <c r="AL283">
        <v>2.6339266742026873E-4</v>
      </c>
      <c r="AM283">
        <v>11</v>
      </c>
      <c r="AN283">
        <v>1.151731599565088E-2</v>
      </c>
      <c r="AO283">
        <v>2.1757417122979839E-2</v>
      </c>
    </row>
    <row r="284" spans="1:41" x14ac:dyDescent="0.35">
      <c r="A284" t="s">
        <v>8</v>
      </c>
      <c r="B284" t="s">
        <v>63</v>
      </c>
      <c r="C284" t="s">
        <v>64</v>
      </c>
      <c r="D284">
        <v>0.89</v>
      </c>
      <c r="F284">
        <v>0.95396709245804068</v>
      </c>
      <c r="G284">
        <v>0.91919934983054785</v>
      </c>
      <c r="H284">
        <v>1</v>
      </c>
      <c r="I284">
        <v>6.3967092458040664E-2</v>
      </c>
      <c r="J284">
        <f t="shared" si="4"/>
        <v>3.4767742627492826E-2</v>
      </c>
      <c r="K284">
        <v>-1</v>
      </c>
      <c r="L284">
        <v>0.89</v>
      </c>
      <c r="M284">
        <v>0.95396709245804068</v>
      </c>
      <c r="N284">
        <v>0.91919934983054785</v>
      </c>
      <c r="O284">
        <v>1</v>
      </c>
      <c r="AA284" t="s">
        <v>16</v>
      </c>
      <c r="AB284" t="s">
        <v>39</v>
      </c>
      <c r="AC284">
        <v>17</v>
      </c>
      <c r="AD284" t="s">
        <v>90</v>
      </c>
      <c r="AE284" t="s">
        <v>440</v>
      </c>
      <c r="AF284">
        <v>17</v>
      </c>
      <c r="AG284" t="s">
        <v>91</v>
      </c>
      <c r="AH284">
        <v>0.4196915224716275</v>
      </c>
      <c r="AI284">
        <v>0.08</v>
      </c>
      <c r="AJ284">
        <v>7.0907536390100209E-2</v>
      </c>
      <c r="AL284">
        <v>0.15090753639010021</v>
      </c>
      <c r="AM284">
        <v>1</v>
      </c>
      <c r="AN284">
        <v>0.56067991961529673</v>
      </c>
      <c r="AO284">
        <v>1</v>
      </c>
    </row>
    <row r="285" spans="1:41" x14ac:dyDescent="0.35">
      <c r="A285" t="s">
        <v>8</v>
      </c>
      <c r="B285" t="s">
        <v>65</v>
      </c>
      <c r="C285" t="s">
        <v>66</v>
      </c>
      <c r="D285">
        <v>0.56999999999999995</v>
      </c>
      <c r="F285">
        <v>0.98161069409260227</v>
      </c>
      <c r="G285">
        <v>0.97771464409707876</v>
      </c>
      <c r="H285">
        <v>1</v>
      </c>
      <c r="I285">
        <v>0.41161069409260231</v>
      </c>
      <c r="J285">
        <f t="shared" si="4"/>
        <v>3.8960499955235095E-3</v>
      </c>
      <c r="K285">
        <v>-1</v>
      </c>
      <c r="L285">
        <v>0.56999999999999995</v>
      </c>
      <c r="M285">
        <v>0.98161069409260227</v>
      </c>
      <c r="N285">
        <v>0.97771464409707876</v>
      </c>
      <c r="O285">
        <v>1</v>
      </c>
      <c r="AA285" t="s">
        <v>17</v>
      </c>
      <c r="AB285" t="s">
        <v>39</v>
      </c>
      <c r="AC285">
        <v>17</v>
      </c>
      <c r="AD285" t="s">
        <v>90</v>
      </c>
      <c r="AE285" t="s">
        <v>441</v>
      </c>
      <c r="AF285">
        <v>17</v>
      </c>
      <c r="AG285" t="s">
        <v>91</v>
      </c>
      <c r="AH285">
        <v>4.8060930783342157E-2</v>
      </c>
      <c r="AI285">
        <v>0.01</v>
      </c>
      <c r="AJ285">
        <v>-4.4029058173192916E-3</v>
      </c>
      <c r="AL285">
        <v>5.5970941826807086E-3</v>
      </c>
      <c r="AM285">
        <v>4</v>
      </c>
      <c r="AN285">
        <v>6.4676967897378576E-2</v>
      </c>
      <c r="AO285">
        <v>0.11645256722684071</v>
      </c>
    </row>
    <row r="286" spans="1:41" x14ac:dyDescent="0.35">
      <c r="A286" t="s">
        <v>8</v>
      </c>
      <c r="B286" t="s">
        <v>67</v>
      </c>
      <c r="C286" t="s">
        <v>68</v>
      </c>
      <c r="D286">
        <v>0.93</v>
      </c>
      <c r="F286">
        <v>0.9392741619909345</v>
      </c>
      <c r="G286">
        <v>0.94783428815703774</v>
      </c>
      <c r="H286">
        <v>1</v>
      </c>
      <c r="I286">
        <v>9.2741619909344486E-3</v>
      </c>
      <c r="J286">
        <f t="shared" si="4"/>
        <v>-8.5601261661032435E-3</v>
      </c>
      <c r="K286">
        <v>-1</v>
      </c>
      <c r="L286">
        <v>0.93</v>
      </c>
      <c r="M286">
        <v>0.9392741619909345</v>
      </c>
      <c r="N286">
        <v>0.94783428815703774</v>
      </c>
      <c r="O286">
        <v>1</v>
      </c>
      <c r="AA286" t="s">
        <v>18</v>
      </c>
      <c r="AB286" t="s">
        <v>39</v>
      </c>
      <c r="AC286">
        <v>17</v>
      </c>
      <c r="AD286" t="s">
        <v>90</v>
      </c>
      <c r="AE286" t="s">
        <v>442</v>
      </c>
      <c r="AF286">
        <v>17</v>
      </c>
      <c r="AG286" t="s">
        <v>91</v>
      </c>
      <c r="AH286">
        <v>1.316140235015655E-2</v>
      </c>
      <c r="AI286">
        <v>0</v>
      </c>
      <c r="AJ286">
        <v>2.996091591905556E-3</v>
      </c>
      <c r="AL286">
        <v>2.996091591905556E-3</v>
      </c>
      <c r="AM286">
        <v>8</v>
      </c>
      <c r="AN286">
        <v>1.809773167846445E-2</v>
      </c>
      <c r="AO286">
        <v>3.3479342089339142E-2</v>
      </c>
    </row>
    <row r="287" spans="1:41" x14ac:dyDescent="0.35">
      <c r="A287" t="s">
        <v>8</v>
      </c>
      <c r="B287" t="s">
        <v>67</v>
      </c>
      <c r="C287" t="s">
        <v>68</v>
      </c>
      <c r="D287">
        <v>0.94</v>
      </c>
      <c r="F287">
        <v>0.9392741619909345</v>
      </c>
      <c r="G287">
        <v>0.94783428815703774</v>
      </c>
      <c r="H287">
        <v>1</v>
      </c>
      <c r="I287">
        <v>-7.2583800906544926E-4</v>
      </c>
      <c r="J287">
        <f t="shared" si="4"/>
        <v>-8.5601261661032435E-3</v>
      </c>
      <c r="K287">
        <v>-1</v>
      </c>
      <c r="L287">
        <v>0.94</v>
      </c>
      <c r="M287">
        <v>0.9392741619909345</v>
      </c>
      <c r="N287">
        <v>0.94783428815703774</v>
      </c>
      <c r="O287">
        <v>1</v>
      </c>
      <c r="AA287" t="s">
        <v>19</v>
      </c>
      <c r="AB287" t="s">
        <v>39</v>
      </c>
      <c r="AC287">
        <v>17</v>
      </c>
      <c r="AD287" t="s">
        <v>90</v>
      </c>
      <c r="AE287" t="s">
        <v>443</v>
      </c>
      <c r="AF287">
        <v>17</v>
      </c>
      <c r="AG287" t="s">
        <v>91</v>
      </c>
      <c r="AH287">
        <v>2.1886284458452952E-2</v>
      </c>
      <c r="AI287">
        <v>0</v>
      </c>
      <c r="AJ287">
        <v>3.769807552452595E-3</v>
      </c>
      <c r="AL287">
        <v>3.769807552452595E-3</v>
      </c>
      <c r="AM287">
        <v>7</v>
      </c>
      <c r="AN287">
        <v>2.974254073319298E-2</v>
      </c>
      <c r="AO287">
        <v>5.4222648373714537E-2</v>
      </c>
    </row>
    <row r="288" spans="1:41" x14ac:dyDescent="0.35">
      <c r="A288" t="s">
        <v>8</v>
      </c>
      <c r="B288" t="s">
        <v>71</v>
      </c>
      <c r="C288" t="s">
        <v>72</v>
      </c>
      <c r="D288">
        <v>0.65</v>
      </c>
      <c r="F288">
        <v>0.68363737023472704</v>
      </c>
      <c r="G288">
        <v>0.74081020108151208</v>
      </c>
      <c r="H288">
        <v>1</v>
      </c>
      <c r="I288">
        <v>3.3637370234727015E-2</v>
      </c>
      <c r="J288">
        <f t="shared" si="4"/>
        <v>-5.7172830846785039E-2</v>
      </c>
      <c r="K288">
        <v>1</v>
      </c>
      <c r="L288">
        <v>0.65</v>
      </c>
      <c r="M288">
        <v>0.68363737023472704</v>
      </c>
      <c r="N288">
        <v>0.74081020108151208</v>
      </c>
      <c r="O288">
        <v>1</v>
      </c>
      <c r="AA288" t="s">
        <v>20</v>
      </c>
      <c r="AB288" t="s">
        <v>39</v>
      </c>
      <c r="AC288">
        <v>17</v>
      </c>
      <c r="AD288" t="s">
        <v>90</v>
      </c>
      <c r="AE288" t="s">
        <v>444</v>
      </c>
      <c r="AF288">
        <v>17</v>
      </c>
      <c r="AG288" t="s">
        <v>91</v>
      </c>
      <c r="AH288">
        <v>2.9862143668772961E-2</v>
      </c>
      <c r="AI288">
        <v>0</v>
      </c>
      <c r="AJ288">
        <v>2.551616465633853E-4</v>
      </c>
      <c r="AL288">
        <v>2.551616465633853E-4</v>
      </c>
      <c r="AM288">
        <v>12</v>
      </c>
      <c r="AN288">
        <v>4.0387653916241988E-2</v>
      </c>
      <c r="AO288">
        <v>7.3185161382733177E-2</v>
      </c>
    </row>
    <row r="289" spans="1:41" x14ac:dyDescent="0.35">
      <c r="A289" t="s">
        <v>8</v>
      </c>
      <c r="B289" t="s">
        <v>73</v>
      </c>
      <c r="C289" t="s">
        <v>74</v>
      </c>
      <c r="D289">
        <v>0.45</v>
      </c>
      <c r="F289">
        <v>0.45445047672906358</v>
      </c>
      <c r="G289">
        <v>0.564226994211946</v>
      </c>
      <c r="H289">
        <v>0.93268453908508464</v>
      </c>
      <c r="I289">
        <v>4.4504767290635683E-3</v>
      </c>
      <c r="J289">
        <f t="shared" si="4"/>
        <v>-0.10977651748288242</v>
      </c>
      <c r="K289">
        <v>1</v>
      </c>
      <c r="L289">
        <v>0.45</v>
      </c>
      <c r="M289">
        <v>0.45445047672906358</v>
      </c>
      <c r="N289">
        <v>0.564226994211946</v>
      </c>
      <c r="O289">
        <v>0.93268453908508464</v>
      </c>
      <c r="AA289" t="s">
        <v>21</v>
      </c>
      <c r="AB289" t="s">
        <v>39</v>
      </c>
      <c r="AC289">
        <v>17</v>
      </c>
      <c r="AD289" t="s">
        <v>90</v>
      </c>
      <c r="AE289" t="s">
        <v>445</v>
      </c>
      <c r="AF289">
        <v>17</v>
      </c>
      <c r="AG289" t="s">
        <v>91</v>
      </c>
      <c r="AH289">
        <v>6.3581892445805269E-2</v>
      </c>
      <c r="AI289">
        <v>0.01</v>
      </c>
      <c r="AJ289">
        <v>5.901783560774929E-3</v>
      </c>
      <c r="AL289">
        <v>1.5901783560774929E-2</v>
      </c>
      <c r="AN289">
        <v>8.5392277590019869E-2</v>
      </c>
      <c r="AO289">
        <v>0.15335347403524061</v>
      </c>
    </row>
    <row r="290" spans="1:41" x14ac:dyDescent="0.35">
      <c r="A290" t="s">
        <v>8</v>
      </c>
      <c r="B290" t="s">
        <v>75</v>
      </c>
      <c r="C290" t="s">
        <v>76</v>
      </c>
      <c r="F290">
        <v>0</v>
      </c>
      <c r="G290">
        <v>0</v>
      </c>
      <c r="H290">
        <v>0.89353471144569141</v>
      </c>
      <c r="I290">
        <v>0</v>
      </c>
      <c r="J290">
        <f t="shared" si="4"/>
        <v>0</v>
      </c>
      <c r="K290">
        <v>-1</v>
      </c>
      <c r="M290">
        <v>0</v>
      </c>
      <c r="N290">
        <v>0</v>
      </c>
      <c r="O290">
        <v>0.89353471144569141</v>
      </c>
      <c r="AA290" t="s">
        <v>6</v>
      </c>
      <c r="AB290" t="s">
        <v>40</v>
      </c>
      <c r="AC290">
        <v>18</v>
      </c>
      <c r="AD290" t="s">
        <v>62</v>
      </c>
      <c r="AE290" t="s">
        <v>406</v>
      </c>
      <c r="AF290">
        <v>18</v>
      </c>
      <c r="AG290" t="s">
        <v>59</v>
      </c>
      <c r="AH290">
        <v>9.0494763626075669E-2</v>
      </c>
      <c r="AI290">
        <v>0.17</v>
      </c>
      <c r="AJ290">
        <v>7.9266310309572485E-2</v>
      </c>
      <c r="AL290">
        <v>0.2492663103095725</v>
      </c>
      <c r="AM290">
        <v>6</v>
      </c>
      <c r="AN290">
        <v>0.14696151124420409</v>
      </c>
      <c r="AO290">
        <v>0.26738975764175982</v>
      </c>
    </row>
    <row r="291" spans="1:41" x14ac:dyDescent="0.35">
      <c r="A291" t="s">
        <v>8</v>
      </c>
      <c r="B291" t="s">
        <v>61</v>
      </c>
      <c r="C291" t="s">
        <v>59</v>
      </c>
      <c r="D291">
        <v>0.35</v>
      </c>
      <c r="F291">
        <v>0.36476769637834439</v>
      </c>
      <c r="G291">
        <v>0.3911050317024769</v>
      </c>
      <c r="H291">
        <v>0.50571216629280813</v>
      </c>
      <c r="I291">
        <v>1.4767696378344408E-2</v>
      </c>
      <c r="J291">
        <f t="shared" si="4"/>
        <v>-2.6337335324132516E-2</v>
      </c>
      <c r="K291">
        <v>1</v>
      </c>
      <c r="L291">
        <v>0.35</v>
      </c>
      <c r="M291">
        <v>0.36476769637834439</v>
      </c>
      <c r="N291">
        <v>0.3911050317024769</v>
      </c>
      <c r="O291">
        <v>0.50571216629280813</v>
      </c>
      <c r="AA291" t="s">
        <v>7</v>
      </c>
      <c r="AB291" t="s">
        <v>40</v>
      </c>
      <c r="AC291">
        <v>18</v>
      </c>
      <c r="AD291" t="s">
        <v>62</v>
      </c>
      <c r="AE291" t="s">
        <v>430</v>
      </c>
      <c r="AF291">
        <v>18</v>
      </c>
      <c r="AG291" t="s">
        <v>59</v>
      </c>
      <c r="AH291">
        <v>5.7549071604035107E-2</v>
      </c>
      <c r="AI291">
        <v>0.14000000000000001</v>
      </c>
      <c r="AJ291">
        <v>9.6016592106213383E-2</v>
      </c>
      <c r="AL291">
        <v>0.2360165921062134</v>
      </c>
      <c r="AM291">
        <v>7</v>
      </c>
      <c r="AN291">
        <v>9.9893349941943432E-2</v>
      </c>
      <c r="AO291">
        <v>0.2230741236253152</v>
      </c>
    </row>
    <row r="292" spans="1:41" x14ac:dyDescent="0.35">
      <c r="A292" t="s">
        <v>8</v>
      </c>
      <c r="B292" t="s">
        <v>77</v>
      </c>
      <c r="C292" t="s">
        <v>78</v>
      </c>
      <c r="D292">
        <v>0.57999999999999996</v>
      </c>
      <c r="F292">
        <v>0.77242625129675979</v>
      </c>
      <c r="G292">
        <v>0.6516133603977351</v>
      </c>
      <c r="H292">
        <v>0.77680942929196684</v>
      </c>
      <c r="I292">
        <v>0.19242625129675983</v>
      </c>
      <c r="J292">
        <f t="shared" si="4"/>
        <v>0.12081289089902469</v>
      </c>
      <c r="K292">
        <v>1</v>
      </c>
      <c r="L292">
        <v>0.57999999999999996</v>
      </c>
      <c r="M292">
        <v>0.77242625129675979</v>
      </c>
      <c r="N292">
        <v>0.6516133603977351</v>
      </c>
      <c r="O292">
        <v>0.77680942929196684</v>
      </c>
      <c r="AA292" t="s">
        <v>8</v>
      </c>
      <c r="AB292" t="s">
        <v>40</v>
      </c>
      <c r="AC292">
        <v>18</v>
      </c>
      <c r="AD292" t="s">
        <v>62</v>
      </c>
      <c r="AE292" t="s">
        <v>446</v>
      </c>
      <c r="AF292">
        <v>18</v>
      </c>
      <c r="AG292" t="s">
        <v>59</v>
      </c>
      <c r="AH292">
        <v>0.3474119313037296</v>
      </c>
      <c r="AI292">
        <v>0.33</v>
      </c>
      <c r="AJ292">
        <v>2.0003204910409578E-2</v>
      </c>
      <c r="AL292">
        <v>0.35000320491040959</v>
      </c>
      <c r="AM292">
        <v>3</v>
      </c>
      <c r="AN292">
        <v>0.45343003382333757</v>
      </c>
      <c r="AO292">
        <v>0.7325243857267929</v>
      </c>
    </row>
    <row r="293" spans="1:41" x14ac:dyDescent="0.35">
      <c r="A293" t="s">
        <v>8</v>
      </c>
      <c r="B293" t="s">
        <v>79</v>
      </c>
      <c r="C293" t="s">
        <v>80</v>
      </c>
      <c r="D293">
        <v>0.99</v>
      </c>
      <c r="F293">
        <v>0.96622878501867104</v>
      </c>
      <c r="G293">
        <v>0.97396522886749604</v>
      </c>
      <c r="H293">
        <v>1</v>
      </c>
      <c r="I293">
        <v>-2.3771214981328948E-2</v>
      </c>
      <c r="J293">
        <f t="shared" si="4"/>
        <v>-7.736443848824992E-3</v>
      </c>
      <c r="K293">
        <v>-1</v>
      </c>
      <c r="L293">
        <v>0.99</v>
      </c>
      <c r="M293">
        <v>0.96622878501867104</v>
      </c>
      <c r="N293">
        <v>0.97396522886749604</v>
      </c>
      <c r="O293">
        <v>1</v>
      </c>
      <c r="AA293" t="s">
        <v>9</v>
      </c>
      <c r="AB293" t="s">
        <v>40</v>
      </c>
      <c r="AC293">
        <v>18</v>
      </c>
      <c r="AD293" t="s">
        <v>62</v>
      </c>
      <c r="AE293" t="s">
        <v>447</v>
      </c>
      <c r="AF293">
        <v>18</v>
      </c>
      <c r="AG293" t="s">
        <v>59</v>
      </c>
      <c r="AH293">
        <v>0.1174960905680078</v>
      </c>
      <c r="AI293">
        <v>0.19</v>
      </c>
      <c r="AJ293">
        <v>7.9705637270651108E-2</v>
      </c>
      <c r="AL293">
        <v>0.26970563727065111</v>
      </c>
      <c r="AM293">
        <v>4</v>
      </c>
      <c r="AN293">
        <v>0.17927708165442049</v>
      </c>
      <c r="AO293">
        <v>0.36359137710977762</v>
      </c>
    </row>
    <row r="294" spans="1:41" x14ac:dyDescent="0.35">
      <c r="A294" t="s">
        <v>8</v>
      </c>
      <c r="B294" t="s">
        <v>81</v>
      </c>
      <c r="C294" t="s">
        <v>121</v>
      </c>
      <c r="D294">
        <v>0.82</v>
      </c>
      <c r="F294">
        <v>0.71779850326155925</v>
      </c>
      <c r="G294">
        <v>0.84746776246871802</v>
      </c>
      <c r="H294">
        <v>0.86204276087027709</v>
      </c>
      <c r="I294">
        <v>-0.1022014967384407</v>
      </c>
      <c r="J294">
        <f t="shared" si="4"/>
        <v>-0.12966925920715877</v>
      </c>
      <c r="K294">
        <v>-1</v>
      </c>
      <c r="L294">
        <v>0.82</v>
      </c>
      <c r="M294">
        <v>0.71779850326155925</v>
      </c>
      <c r="N294">
        <v>0.84746776246871802</v>
      </c>
      <c r="O294">
        <v>0.86204276087027709</v>
      </c>
      <c r="AA294" t="s">
        <v>10</v>
      </c>
      <c r="AB294" t="s">
        <v>40</v>
      </c>
      <c r="AC294">
        <v>18</v>
      </c>
      <c r="AD294" t="s">
        <v>62</v>
      </c>
      <c r="AE294" t="s">
        <v>448</v>
      </c>
      <c r="AF294">
        <v>18</v>
      </c>
      <c r="AG294" t="s">
        <v>59</v>
      </c>
      <c r="AH294">
        <v>0.17685341290685089</v>
      </c>
      <c r="AI294">
        <v>0.27</v>
      </c>
      <c r="AJ294">
        <v>0.10068898349766087</v>
      </c>
      <c r="AL294">
        <v>0.37068898349766088</v>
      </c>
      <c r="AM294">
        <v>2</v>
      </c>
      <c r="AN294">
        <v>0.27128143006497202</v>
      </c>
      <c r="AO294">
        <v>0.38334861550654309</v>
      </c>
    </row>
    <row r="295" spans="1:41" x14ac:dyDescent="0.35">
      <c r="A295" t="s">
        <v>8</v>
      </c>
      <c r="B295" t="s">
        <v>83</v>
      </c>
      <c r="C295" t="s">
        <v>72</v>
      </c>
      <c r="D295">
        <v>0.37</v>
      </c>
      <c r="F295">
        <v>0.34956307667359637</v>
      </c>
      <c r="G295">
        <v>0.48421368478668919</v>
      </c>
      <c r="H295">
        <v>0.84381044115251824</v>
      </c>
      <c r="I295">
        <v>-2.0436923326403622E-2</v>
      </c>
      <c r="J295">
        <f t="shared" si="4"/>
        <v>-0.13465060811309282</v>
      </c>
      <c r="K295">
        <v>1</v>
      </c>
      <c r="L295">
        <v>0.37</v>
      </c>
      <c r="M295">
        <v>0.34956307667359637</v>
      </c>
      <c r="N295">
        <v>0.48421368478668919</v>
      </c>
      <c r="O295">
        <v>0.84381044115251824</v>
      </c>
      <c r="AA295" t="s">
        <v>11</v>
      </c>
      <c r="AB295" t="s">
        <v>40</v>
      </c>
      <c r="AC295">
        <v>18</v>
      </c>
      <c r="AD295" t="s">
        <v>62</v>
      </c>
      <c r="AE295" t="s">
        <v>449</v>
      </c>
      <c r="AF295">
        <v>18</v>
      </c>
      <c r="AG295" t="s">
        <v>59</v>
      </c>
      <c r="AH295">
        <v>8.3929522595466155E-3</v>
      </c>
      <c r="AI295">
        <v>0.05</v>
      </c>
      <c r="AJ295">
        <v>3.0564270156173398E-2</v>
      </c>
      <c r="AL295">
        <v>8.0564270156173401E-2</v>
      </c>
      <c r="AM295">
        <v>13</v>
      </c>
      <c r="AN295">
        <v>2.333229120941982E-2</v>
      </c>
      <c r="AO295">
        <v>0.2053198019948799</v>
      </c>
    </row>
    <row r="296" spans="1:41" x14ac:dyDescent="0.35">
      <c r="A296" t="s">
        <v>8</v>
      </c>
      <c r="B296" t="s">
        <v>84</v>
      </c>
      <c r="C296" t="s">
        <v>85</v>
      </c>
      <c r="F296">
        <v>0</v>
      </c>
      <c r="G296">
        <v>0</v>
      </c>
      <c r="H296">
        <v>0.65641365490800718</v>
      </c>
      <c r="I296">
        <v>0</v>
      </c>
      <c r="J296">
        <f t="shared" si="4"/>
        <v>0</v>
      </c>
      <c r="K296">
        <v>1</v>
      </c>
      <c r="M296">
        <v>0</v>
      </c>
      <c r="N296">
        <v>0</v>
      </c>
      <c r="O296">
        <v>0.65641365490800718</v>
      </c>
      <c r="AA296" t="s">
        <v>12</v>
      </c>
      <c r="AB296" t="s">
        <v>40</v>
      </c>
      <c r="AC296">
        <v>18</v>
      </c>
      <c r="AD296" t="s">
        <v>62</v>
      </c>
      <c r="AE296" t="s">
        <v>450</v>
      </c>
      <c r="AF296">
        <v>18</v>
      </c>
      <c r="AG296" t="s">
        <v>59</v>
      </c>
      <c r="AH296">
        <v>2.4541574363559301E-2</v>
      </c>
      <c r="AI296">
        <v>0.06</v>
      </c>
      <c r="AJ296">
        <v>0.31587345690444313</v>
      </c>
      <c r="AL296">
        <v>0.37587345690444313</v>
      </c>
      <c r="AM296">
        <v>1</v>
      </c>
      <c r="AN296">
        <v>4.8677359657891328E-2</v>
      </c>
      <c r="AO296">
        <v>0.12636084419655011</v>
      </c>
    </row>
    <row r="297" spans="1:41" x14ac:dyDescent="0.35">
      <c r="A297" t="s">
        <v>8</v>
      </c>
      <c r="B297" t="s">
        <v>86</v>
      </c>
      <c r="C297" t="s">
        <v>87</v>
      </c>
      <c r="D297">
        <v>0.16</v>
      </c>
      <c r="F297">
        <v>0.1609463642849791</v>
      </c>
      <c r="G297">
        <v>0.24050515253919921</v>
      </c>
      <c r="H297">
        <v>0.55696570774449672</v>
      </c>
      <c r="I297">
        <v>9.4636428497910097E-4</v>
      </c>
      <c r="J297">
        <f t="shared" si="4"/>
        <v>-7.9558788254220109E-2</v>
      </c>
      <c r="K297">
        <v>-1</v>
      </c>
      <c r="L297">
        <v>0.16</v>
      </c>
      <c r="M297">
        <v>0.1609463642849791</v>
      </c>
      <c r="N297">
        <v>0.24050515253919921</v>
      </c>
      <c r="O297">
        <v>0.55696570774449672</v>
      </c>
      <c r="AA297" t="s">
        <v>13</v>
      </c>
      <c r="AB297" t="s">
        <v>40</v>
      </c>
      <c r="AC297">
        <v>18</v>
      </c>
      <c r="AD297" t="s">
        <v>62</v>
      </c>
      <c r="AE297" t="s">
        <v>451</v>
      </c>
      <c r="AF297">
        <v>18</v>
      </c>
      <c r="AG297" t="s">
        <v>59</v>
      </c>
      <c r="AH297">
        <v>1.9231223921064359E-2</v>
      </c>
      <c r="AI297">
        <v>0.04</v>
      </c>
      <c r="AJ297">
        <v>3.1814724471106927E-2</v>
      </c>
      <c r="AL297">
        <v>7.1814724471106928E-2</v>
      </c>
      <c r="AM297">
        <v>14</v>
      </c>
      <c r="AN297">
        <v>3.8961874964205889E-2</v>
      </c>
      <c r="AO297">
        <v>0.22690578512543319</v>
      </c>
    </row>
    <row r="298" spans="1:41" x14ac:dyDescent="0.35">
      <c r="A298" t="s">
        <v>8</v>
      </c>
      <c r="B298" t="s">
        <v>88</v>
      </c>
      <c r="C298" t="s">
        <v>89</v>
      </c>
      <c r="F298">
        <v>0.64975425074369197</v>
      </c>
      <c r="G298">
        <v>0</v>
      </c>
      <c r="H298">
        <v>0.51321794436006074</v>
      </c>
      <c r="I298">
        <v>0.64975425074369197</v>
      </c>
      <c r="J298">
        <f t="shared" si="4"/>
        <v>0.64975425074369197</v>
      </c>
      <c r="K298">
        <v>1</v>
      </c>
      <c r="M298">
        <v>0.64975425074369197</v>
      </c>
      <c r="N298">
        <v>0</v>
      </c>
      <c r="O298">
        <v>0.51321794436006074</v>
      </c>
      <c r="AA298" t="s">
        <v>14</v>
      </c>
      <c r="AB298" t="s">
        <v>40</v>
      </c>
      <c r="AC298">
        <v>18</v>
      </c>
      <c r="AD298" t="s">
        <v>62</v>
      </c>
      <c r="AE298" t="s">
        <v>452</v>
      </c>
      <c r="AF298">
        <v>18</v>
      </c>
      <c r="AG298" t="s">
        <v>59</v>
      </c>
      <c r="AH298">
        <v>6.9814971354223765E-2</v>
      </c>
      <c r="AI298">
        <v>0.18</v>
      </c>
      <c r="AJ298">
        <v>5.599699970693181E-2</v>
      </c>
      <c r="AL298">
        <v>0.2359969997069318</v>
      </c>
      <c r="AM298">
        <v>8</v>
      </c>
      <c r="AN298">
        <v>0.1178100207950538</v>
      </c>
      <c r="AO298">
        <v>0.25506167121040568</v>
      </c>
    </row>
    <row r="299" spans="1:41" x14ac:dyDescent="0.35">
      <c r="A299" t="s">
        <v>8</v>
      </c>
      <c r="B299" t="s">
        <v>90</v>
      </c>
      <c r="C299" t="s">
        <v>91</v>
      </c>
      <c r="D299">
        <v>0</v>
      </c>
      <c r="F299">
        <v>6.5848166855067222E-5</v>
      </c>
      <c r="G299">
        <v>5.3164707609566146E-4</v>
      </c>
      <c r="H299">
        <v>2.1882602509275899E-3</v>
      </c>
      <c r="I299">
        <v>6.5848166855067222E-5</v>
      </c>
      <c r="J299">
        <f t="shared" si="4"/>
        <v>-4.6579890924059423E-4</v>
      </c>
      <c r="K299">
        <v>1</v>
      </c>
      <c r="L299">
        <v>0</v>
      </c>
      <c r="M299">
        <v>6.5848166855067222E-5</v>
      </c>
      <c r="N299">
        <v>5.3164707609566146E-4</v>
      </c>
      <c r="O299">
        <v>2.1882602509275899E-3</v>
      </c>
      <c r="AA299" t="s">
        <v>15</v>
      </c>
      <c r="AB299" t="s">
        <v>40</v>
      </c>
      <c r="AC299">
        <v>18</v>
      </c>
      <c r="AD299" t="s">
        <v>62</v>
      </c>
      <c r="AE299" t="s">
        <v>453</v>
      </c>
      <c r="AF299">
        <v>18</v>
      </c>
      <c r="AG299" t="s">
        <v>59</v>
      </c>
      <c r="AH299">
        <v>2.587340007359884E-2</v>
      </c>
      <c r="AI299">
        <v>0.03</v>
      </c>
      <c r="AJ299">
        <v>0.12437255581338949</v>
      </c>
      <c r="AL299">
        <v>0.15437255581338949</v>
      </c>
      <c r="AM299">
        <v>9</v>
      </c>
      <c r="AN299">
        <v>5.2109208233751203E-2</v>
      </c>
      <c r="AO299">
        <v>0.13779009951015381</v>
      </c>
    </row>
    <row r="300" spans="1:41" x14ac:dyDescent="0.35">
      <c r="A300" t="s">
        <v>8</v>
      </c>
      <c r="B300" t="s">
        <v>62</v>
      </c>
      <c r="C300" t="s">
        <v>59</v>
      </c>
      <c r="D300">
        <v>0.33</v>
      </c>
      <c r="F300">
        <v>0.35000320491040959</v>
      </c>
      <c r="G300">
        <v>0.45343003382333757</v>
      </c>
      <c r="H300">
        <v>0.7325243857267929</v>
      </c>
      <c r="I300">
        <v>2.0003204910409578E-2</v>
      </c>
      <c r="J300">
        <f t="shared" si="4"/>
        <v>-0.10342682891292798</v>
      </c>
      <c r="K300">
        <v>1</v>
      </c>
      <c r="L300">
        <v>0.33</v>
      </c>
      <c r="M300">
        <v>0.35000320491040959</v>
      </c>
      <c r="N300">
        <v>0.45343003382333757</v>
      </c>
      <c r="O300">
        <v>0.7325243857267929</v>
      </c>
      <c r="AA300" t="s">
        <v>16</v>
      </c>
      <c r="AB300" t="s">
        <v>40</v>
      </c>
      <c r="AC300">
        <v>18</v>
      </c>
      <c r="AD300" t="s">
        <v>62</v>
      </c>
      <c r="AE300" t="s">
        <v>454</v>
      </c>
      <c r="AF300">
        <v>18</v>
      </c>
      <c r="AG300" t="s">
        <v>59</v>
      </c>
      <c r="AH300">
        <v>6.5544905938562104E-2</v>
      </c>
      <c r="AI300">
        <v>0.08</v>
      </c>
      <c r="AJ300">
        <v>6.4416214013454889E-2</v>
      </c>
      <c r="AL300">
        <v>0.14441621401345489</v>
      </c>
      <c r="AM300">
        <v>12</v>
      </c>
      <c r="AN300">
        <v>9.9728493643120641E-2</v>
      </c>
      <c r="AO300">
        <v>0.31402161457482419</v>
      </c>
    </row>
    <row r="301" spans="1:41" x14ac:dyDescent="0.35">
      <c r="A301" t="s">
        <v>8</v>
      </c>
      <c r="B301" t="s">
        <v>92</v>
      </c>
      <c r="C301" t="s">
        <v>93</v>
      </c>
      <c r="F301">
        <v>0</v>
      </c>
      <c r="G301">
        <v>0</v>
      </c>
      <c r="H301">
        <v>0.53671864629311017</v>
      </c>
      <c r="I301">
        <v>0</v>
      </c>
      <c r="J301">
        <f t="shared" si="4"/>
        <v>0</v>
      </c>
      <c r="K301">
        <v>1</v>
      </c>
      <c r="M301">
        <v>0</v>
      </c>
      <c r="N301">
        <v>0</v>
      </c>
      <c r="O301">
        <v>0.53671864629311017</v>
      </c>
      <c r="AA301" t="s">
        <v>17</v>
      </c>
      <c r="AB301" t="s">
        <v>40</v>
      </c>
      <c r="AC301">
        <v>18</v>
      </c>
      <c r="AD301" t="s">
        <v>62</v>
      </c>
      <c r="AE301" t="s">
        <v>456</v>
      </c>
      <c r="AF301">
        <v>18</v>
      </c>
      <c r="AG301" t="s">
        <v>59</v>
      </c>
      <c r="AH301">
        <v>9.9539821226748315E-2</v>
      </c>
      <c r="AI301">
        <v>0.19</v>
      </c>
      <c r="AJ301">
        <v>7.4820678634067606E-2</v>
      </c>
      <c r="AL301">
        <v>0.26482067863406761</v>
      </c>
      <c r="AM301">
        <v>5</v>
      </c>
      <c r="AN301">
        <v>0.15862216631911219</v>
      </c>
      <c r="AO301">
        <v>0.33556565354966778</v>
      </c>
    </row>
    <row r="302" spans="1:41" x14ac:dyDescent="0.35">
      <c r="A302" t="s">
        <v>8</v>
      </c>
      <c r="B302" t="s">
        <v>94</v>
      </c>
      <c r="C302" t="s">
        <v>95</v>
      </c>
      <c r="D302">
        <v>0.33</v>
      </c>
      <c r="F302">
        <v>0.38067784748731692</v>
      </c>
      <c r="G302">
        <v>0.44259370375918761</v>
      </c>
      <c r="H302">
        <v>1</v>
      </c>
      <c r="I302">
        <v>5.0677847487316907E-2</v>
      </c>
      <c r="J302">
        <f t="shared" si="4"/>
        <v>-6.1915856271870684E-2</v>
      </c>
      <c r="K302">
        <v>1</v>
      </c>
      <c r="L302">
        <v>0.33</v>
      </c>
      <c r="M302">
        <v>0.38067784748731692</v>
      </c>
      <c r="N302">
        <v>0.44259370375918761</v>
      </c>
      <c r="O302">
        <v>1</v>
      </c>
      <c r="AA302" t="s">
        <v>18</v>
      </c>
      <c r="AB302" t="s">
        <v>40</v>
      </c>
      <c r="AC302">
        <v>18</v>
      </c>
      <c r="AD302" t="s">
        <v>62</v>
      </c>
      <c r="AE302" t="s">
        <v>458</v>
      </c>
      <c r="AF302">
        <v>18</v>
      </c>
      <c r="AG302" t="s">
        <v>59</v>
      </c>
      <c r="AH302">
        <v>1.5049207675225331E-2</v>
      </c>
      <c r="AI302">
        <v>0.03</v>
      </c>
      <c r="AJ302">
        <v>1.9716736814623853E-2</v>
      </c>
      <c r="AL302">
        <v>4.9716736814623852E-2</v>
      </c>
      <c r="AM302">
        <v>15</v>
      </c>
      <c r="AN302">
        <v>2.7236903084992829E-2</v>
      </c>
      <c r="AO302">
        <v>0.21906454431197911</v>
      </c>
    </row>
    <row r="303" spans="1:41" x14ac:dyDescent="0.35">
      <c r="A303" t="s">
        <v>8</v>
      </c>
      <c r="B303" t="s">
        <v>96</v>
      </c>
      <c r="C303" t="s">
        <v>97</v>
      </c>
      <c r="D303">
        <v>0.32</v>
      </c>
      <c r="F303">
        <v>0.32071232996576848</v>
      </c>
      <c r="G303">
        <v>0.46448559611919371</v>
      </c>
      <c r="H303">
        <v>1</v>
      </c>
      <c r="I303">
        <v>7.1232996576847674E-4</v>
      </c>
      <c r="J303">
        <f t="shared" ref="J303:J366" si="5">F303-G303</f>
        <v>-0.14377326615342523</v>
      </c>
      <c r="K303">
        <v>1</v>
      </c>
      <c r="L303">
        <v>0.32</v>
      </c>
      <c r="M303">
        <v>0.32071232996576848</v>
      </c>
      <c r="N303">
        <v>0.46448559611919371</v>
      </c>
      <c r="O303">
        <v>1</v>
      </c>
      <c r="AA303" t="s">
        <v>19</v>
      </c>
      <c r="AB303" t="s">
        <v>40</v>
      </c>
      <c r="AC303">
        <v>18</v>
      </c>
      <c r="AD303" t="s">
        <v>62</v>
      </c>
      <c r="AE303" t="s">
        <v>460</v>
      </c>
      <c r="AF303">
        <v>18</v>
      </c>
      <c r="AG303" t="s">
        <v>59</v>
      </c>
      <c r="AH303">
        <v>0.13923090919634731</v>
      </c>
      <c r="AI303">
        <v>0.26</v>
      </c>
      <c r="AJ303">
        <v>-0.114616336019217</v>
      </c>
      <c r="AL303">
        <v>0.14538366398078301</v>
      </c>
      <c r="AM303">
        <v>11</v>
      </c>
      <c r="AN303">
        <v>0.21899240153772939</v>
      </c>
      <c r="AO303">
        <v>0.35926859631499508</v>
      </c>
    </row>
    <row r="304" spans="1:41" x14ac:dyDescent="0.35">
      <c r="A304" t="s">
        <v>9</v>
      </c>
      <c r="B304" t="s">
        <v>58</v>
      </c>
      <c r="C304" t="s">
        <v>59</v>
      </c>
      <c r="D304">
        <v>0.26</v>
      </c>
      <c r="F304">
        <v>0.29737945267354998</v>
      </c>
      <c r="G304">
        <v>0.29733398919799942</v>
      </c>
      <c r="H304">
        <v>0.46244448076846018</v>
      </c>
      <c r="I304">
        <v>3.7379452673549973E-2</v>
      </c>
      <c r="J304">
        <f t="shared" si="5"/>
        <v>4.5463475550566734E-5</v>
      </c>
      <c r="K304">
        <v>1</v>
      </c>
      <c r="L304">
        <v>0.26</v>
      </c>
      <c r="M304">
        <v>0.29737945267354998</v>
      </c>
      <c r="N304">
        <v>0.29733398919799942</v>
      </c>
      <c r="O304">
        <v>0.46244448076846018</v>
      </c>
      <c r="AA304" t="s">
        <v>20</v>
      </c>
      <c r="AB304" t="s">
        <v>40</v>
      </c>
      <c r="AC304">
        <v>18</v>
      </c>
      <c r="AD304" t="s">
        <v>62</v>
      </c>
      <c r="AE304" t="s">
        <v>461</v>
      </c>
      <c r="AF304">
        <v>18</v>
      </c>
      <c r="AG304" t="s">
        <v>59</v>
      </c>
      <c r="AH304">
        <v>5.0194558476971192E-2</v>
      </c>
      <c r="AI304">
        <v>7.0000000000000007E-2</v>
      </c>
      <c r="AJ304">
        <v>7.8721457169155601E-2</v>
      </c>
      <c r="AL304">
        <v>0.14872145716915561</v>
      </c>
      <c r="AM304">
        <v>10</v>
      </c>
      <c r="AN304">
        <v>8.8104635701094502E-2</v>
      </c>
      <c r="AO304">
        <v>0.2080578521782358</v>
      </c>
    </row>
    <row r="305" spans="1:41" x14ac:dyDescent="0.35">
      <c r="A305" t="s">
        <v>9</v>
      </c>
      <c r="B305" t="s">
        <v>60</v>
      </c>
      <c r="C305" t="s">
        <v>59</v>
      </c>
      <c r="D305">
        <v>0.33</v>
      </c>
      <c r="F305">
        <v>0.37944383400774179</v>
      </c>
      <c r="G305">
        <v>0.39992864011817131</v>
      </c>
      <c r="H305">
        <v>0.5676317560941273</v>
      </c>
      <c r="I305">
        <v>4.9443834007741772E-2</v>
      </c>
      <c r="J305">
        <f t="shared" si="5"/>
        <v>-2.0484806110429521E-2</v>
      </c>
      <c r="K305">
        <v>1</v>
      </c>
      <c r="L305">
        <v>0.33</v>
      </c>
      <c r="M305">
        <v>0.37944383400774179</v>
      </c>
      <c r="N305">
        <v>0.39992864011817131</v>
      </c>
      <c r="O305">
        <v>0.5676317560941273</v>
      </c>
      <c r="AA305" t="s">
        <v>21</v>
      </c>
      <c r="AB305" t="s">
        <v>40</v>
      </c>
      <c r="AC305">
        <v>18</v>
      </c>
      <c r="AD305" t="s">
        <v>62</v>
      </c>
      <c r="AE305" t="s">
        <v>462</v>
      </c>
      <c r="AF305">
        <v>18</v>
      </c>
      <c r="AG305" t="s">
        <v>59</v>
      </c>
      <c r="AH305">
        <v>8.7147919632969736E-2</v>
      </c>
      <c r="AI305">
        <v>0.14000000000000001</v>
      </c>
      <c r="AJ305">
        <v>6.9824099050575794E-2</v>
      </c>
      <c r="AL305">
        <v>0.20982409905057581</v>
      </c>
      <c r="AN305">
        <v>0.13496125079168331</v>
      </c>
      <c r="AO305">
        <v>0.29048964817182088</v>
      </c>
    </row>
    <row r="306" spans="1:41" x14ac:dyDescent="0.35">
      <c r="A306" t="s">
        <v>9</v>
      </c>
      <c r="B306" t="s">
        <v>63</v>
      </c>
      <c r="C306" t="s">
        <v>64</v>
      </c>
      <c r="D306">
        <v>0.45</v>
      </c>
      <c r="F306">
        <v>0.48268305579218779</v>
      </c>
      <c r="G306">
        <v>0.5156364754734637</v>
      </c>
      <c r="H306">
        <v>0.68024724134488135</v>
      </c>
      <c r="I306">
        <v>3.2683055792187776E-2</v>
      </c>
      <c r="J306">
        <f t="shared" si="5"/>
        <v>-3.2953419681275908E-2</v>
      </c>
      <c r="K306">
        <v>-1</v>
      </c>
      <c r="L306">
        <v>0.45</v>
      </c>
      <c r="M306">
        <v>0.48268305579218779</v>
      </c>
      <c r="N306">
        <v>0.5156364754734637</v>
      </c>
      <c r="O306">
        <v>0.68024724134488135</v>
      </c>
      <c r="AA306" t="s">
        <v>6</v>
      </c>
      <c r="AB306" t="s">
        <v>41</v>
      </c>
      <c r="AC306">
        <v>19</v>
      </c>
      <c r="AD306" t="s">
        <v>92</v>
      </c>
      <c r="AE306" t="s">
        <v>408</v>
      </c>
      <c r="AF306">
        <v>19</v>
      </c>
      <c r="AG306" t="s">
        <v>93</v>
      </c>
      <c r="AH306">
        <v>0.26291050201578658</v>
      </c>
      <c r="AI306">
        <v>0.43</v>
      </c>
      <c r="AJ306">
        <v>0.57000000000000006</v>
      </c>
      <c r="AL306">
        <v>1</v>
      </c>
      <c r="AM306">
        <v>1</v>
      </c>
      <c r="AN306">
        <v>0.44094534340513541</v>
      </c>
      <c r="AO306">
        <v>1</v>
      </c>
    </row>
    <row r="307" spans="1:41" x14ac:dyDescent="0.35">
      <c r="A307" t="s">
        <v>9</v>
      </c>
      <c r="B307" t="s">
        <v>65</v>
      </c>
      <c r="C307" t="s">
        <v>66</v>
      </c>
      <c r="D307">
        <v>0.46</v>
      </c>
      <c r="F307">
        <v>0.58277443805126661</v>
      </c>
      <c r="G307">
        <v>0.57156623076286239</v>
      </c>
      <c r="H307">
        <v>0.80863630993704083</v>
      </c>
      <c r="I307">
        <v>0.12277443805126659</v>
      </c>
      <c r="J307">
        <f t="shared" si="5"/>
        <v>1.1208207288404215E-2</v>
      </c>
      <c r="K307">
        <v>-1</v>
      </c>
      <c r="L307">
        <v>0.46</v>
      </c>
      <c r="M307">
        <v>0.58277443805126661</v>
      </c>
      <c r="N307">
        <v>0.57156623076286239</v>
      </c>
      <c r="O307">
        <v>0.80863630993704083</v>
      </c>
      <c r="AA307" t="s">
        <v>7</v>
      </c>
      <c r="AB307" t="s">
        <v>41</v>
      </c>
      <c r="AC307">
        <v>19</v>
      </c>
      <c r="AD307" t="s">
        <v>92</v>
      </c>
      <c r="AE307" t="s">
        <v>432</v>
      </c>
      <c r="AF307">
        <v>19</v>
      </c>
      <c r="AG307" t="s">
        <v>93</v>
      </c>
      <c r="AH307">
        <v>0.16198036723510131</v>
      </c>
      <c r="AI307">
        <v>0.42</v>
      </c>
      <c r="AJ307">
        <v>2.5670602882205629E-2</v>
      </c>
      <c r="AL307">
        <v>0.44567060288220561</v>
      </c>
      <c r="AM307">
        <v>6</v>
      </c>
      <c r="AN307">
        <v>0.27354475202134693</v>
      </c>
      <c r="AO307">
        <v>0.62387274590256747</v>
      </c>
    </row>
    <row r="308" spans="1:41" x14ac:dyDescent="0.35">
      <c r="A308" t="s">
        <v>9</v>
      </c>
      <c r="B308" t="s">
        <v>67</v>
      </c>
      <c r="C308" t="s">
        <v>68</v>
      </c>
      <c r="D308">
        <v>0.37</v>
      </c>
      <c r="F308">
        <v>0.41249002539400598</v>
      </c>
      <c r="G308">
        <v>0.50970872249612564</v>
      </c>
      <c r="H308">
        <v>0.7745739141749759</v>
      </c>
      <c r="I308">
        <v>4.2490025394005981E-2</v>
      </c>
      <c r="J308">
        <f t="shared" si="5"/>
        <v>-9.7218697102119667E-2</v>
      </c>
      <c r="K308">
        <v>-1</v>
      </c>
      <c r="L308">
        <v>0.37</v>
      </c>
      <c r="M308">
        <v>0.41249002539400598</v>
      </c>
      <c r="N308">
        <v>0.50970872249612564</v>
      </c>
      <c r="O308">
        <v>0.7745739141749759</v>
      </c>
      <c r="AA308" t="s">
        <v>8</v>
      </c>
      <c r="AB308" t="s">
        <v>41</v>
      </c>
      <c r="AC308">
        <v>19</v>
      </c>
      <c r="AD308" t="s">
        <v>92</v>
      </c>
      <c r="AE308" t="s">
        <v>455</v>
      </c>
      <c r="AF308">
        <v>19</v>
      </c>
      <c r="AG308" t="s">
        <v>93</v>
      </c>
      <c r="AJ308">
        <v>0</v>
      </c>
      <c r="AM308" t="s">
        <v>148</v>
      </c>
      <c r="AO308">
        <v>0.53671864629311017</v>
      </c>
    </row>
    <row r="309" spans="1:41" x14ac:dyDescent="0.35">
      <c r="A309" t="s">
        <v>9</v>
      </c>
      <c r="B309" t="s">
        <v>67</v>
      </c>
      <c r="C309" t="s">
        <v>68</v>
      </c>
      <c r="D309">
        <v>0.73</v>
      </c>
      <c r="F309">
        <v>0.41249002539400598</v>
      </c>
      <c r="G309">
        <v>0.50970872249612564</v>
      </c>
      <c r="H309">
        <v>0.7745739141749759</v>
      </c>
      <c r="I309">
        <v>-0.31750997460599401</v>
      </c>
      <c r="J309">
        <f t="shared" si="5"/>
        <v>-9.7218697102119667E-2</v>
      </c>
      <c r="K309">
        <v>-1</v>
      </c>
      <c r="L309">
        <v>0.73</v>
      </c>
      <c r="M309">
        <v>0.41249002539400598</v>
      </c>
      <c r="N309">
        <v>0.50970872249612564</v>
      </c>
      <c r="O309">
        <v>0.7745739141749759</v>
      </c>
      <c r="AA309" t="s">
        <v>9</v>
      </c>
      <c r="AB309" t="s">
        <v>41</v>
      </c>
      <c r="AC309">
        <v>19</v>
      </c>
      <c r="AD309" t="s">
        <v>92</v>
      </c>
      <c r="AE309" t="s">
        <v>463</v>
      </c>
      <c r="AF309">
        <v>19</v>
      </c>
      <c r="AG309" t="s">
        <v>93</v>
      </c>
      <c r="AH309">
        <v>0.13100606503653969</v>
      </c>
      <c r="AI309">
        <v>0.44</v>
      </c>
      <c r="AJ309">
        <v>0.3689253449334336</v>
      </c>
      <c r="AL309">
        <v>0.8089253449334336</v>
      </c>
      <c r="AM309">
        <v>2</v>
      </c>
      <c r="AN309">
        <v>0.22217142811757601</v>
      </c>
      <c r="AO309">
        <v>0.50844360019851798</v>
      </c>
    </row>
    <row r="310" spans="1:41" x14ac:dyDescent="0.35">
      <c r="A310" t="s">
        <v>9</v>
      </c>
      <c r="B310" t="s">
        <v>71</v>
      </c>
      <c r="C310" t="s">
        <v>72</v>
      </c>
      <c r="D310">
        <v>0.13</v>
      </c>
      <c r="F310">
        <v>0.15950521169885981</v>
      </c>
      <c r="G310">
        <v>0.19029505500133251</v>
      </c>
      <c r="H310">
        <v>0.39393601910406673</v>
      </c>
      <c r="I310">
        <v>2.9505211698859807E-2</v>
      </c>
      <c r="J310">
        <f t="shared" si="5"/>
        <v>-3.0789843302472697E-2</v>
      </c>
      <c r="K310">
        <v>1</v>
      </c>
      <c r="L310">
        <v>0.13</v>
      </c>
      <c r="M310">
        <v>0.15950521169885981</v>
      </c>
      <c r="N310">
        <v>0.19029505500133251</v>
      </c>
      <c r="O310">
        <v>0.39393601910406673</v>
      </c>
      <c r="AA310" t="s">
        <v>10</v>
      </c>
      <c r="AB310" t="s">
        <v>41</v>
      </c>
      <c r="AC310">
        <v>19</v>
      </c>
      <c r="AD310" t="s">
        <v>92</v>
      </c>
      <c r="AE310" t="s">
        <v>464</v>
      </c>
      <c r="AF310">
        <v>19</v>
      </c>
      <c r="AG310" t="s">
        <v>93</v>
      </c>
      <c r="AJ310">
        <v>0</v>
      </c>
      <c r="AM310" t="s">
        <v>148</v>
      </c>
      <c r="AO310">
        <v>0.53671864629311017</v>
      </c>
    </row>
    <row r="311" spans="1:41" x14ac:dyDescent="0.35">
      <c r="A311" t="s">
        <v>9</v>
      </c>
      <c r="B311" t="s">
        <v>73</v>
      </c>
      <c r="C311" t="s">
        <v>74</v>
      </c>
      <c r="D311">
        <v>0.14000000000000001</v>
      </c>
      <c r="F311">
        <v>0.23456964958941159</v>
      </c>
      <c r="G311">
        <v>0.17686162961140331</v>
      </c>
      <c r="H311">
        <v>0.34762084017003692</v>
      </c>
      <c r="I311">
        <v>9.4569649589411581E-2</v>
      </c>
      <c r="J311">
        <f t="shared" si="5"/>
        <v>5.7708019978008285E-2</v>
      </c>
      <c r="K311">
        <v>1</v>
      </c>
      <c r="L311">
        <v>0.14000000000000001</v>
      </c>
      <c r="M311">
        <v>0.23456964958941159</v>
      </c>
      <c r="N311">
        <v>0.17686162961140331</v>
      </c>
      <c r="O311">
        <v>0.34762084017003692</v>
      </c>
      <c r="AA311" t="s">
        <v>11</v>
      </c>
      <c r="AB311" t="s">
        <v>41</v>
      </c>
      <c r="AC311">
        <v>19</v>
      </c>
      <c r="AD311" t="s">
        <v>92</v>
      </c>
      <c r="AE311" t="s">
        <v>465</v>
      </c>
      <c r="AF311">
        <v>19</v>
      </c>
      <c r="AG311" t="s">
        <v>93</v>
      </c>
      <c r="AJ311">
        <v>0</v>
      </c>
      <c r="AM311" t="s">
        <v>148</v>
      </c>
      <c r="AO311">
        <v>0.53671864629311017</v>
      </c>
    </row>
    <row r="312" spans="1:41" x14ac:dyDescent="0.35">
      <c r="A312" t="s">
        <v>9</v>
      </c>
      <c r="B312" t="s">
        <v>75</v>
      </c>
      <c r="C312" t="s">
        <v>76</v>
      </c>
      <c r="F312">
        <v>0</v>
      </c>
      <c r="G312">
        <v>0.72583197568881475</v>
      </c>
      <c r="H312">
        <v>1</v>
      </c>
      <c r="I312">
        <v>0</v>
      </c>
      <c r="J312">
        <f t="shared" si="5"/>
        <v>-0.72583197568881475</v>
      </c>
      <c r="K312">
        <v>-1</v>
      </c>
      <c r="M312">
        <v>0</v>
      </c>
      <c r="N312">
        <v>0.72583197568881475</v>
      </c>
      <c r="O312">
        <v>1</v>
      </c>
      <c r="AA312" t="s">
        <v>12</v>
      </c>
      <c r="AB312" t="s">
        <v>41</v>
      </c>
      <c r="AC312">
        <v>19</v>
      </c>
      <c r="AD312" t="s">
        <v>92</v>
      </c>
      <c r="AE312" t="s">
        <v>466</v>
      </c>
      <c r="AF312">
        <v>19</v>
      </c>
      <c r="AG312" t="s">
        <v>93</v>
      </c>
      <c r="AH312">
        <v>0</v>
      </c>
      <c r="AI312">
        <v>0</v>
      </c>
      <c r="AJ312">
        <v>0.73080604556757811</v>
      </c>
      <c r="AL312">
        <v>0.73080604556757811</v>
      </c>
      <c r="AM312">
        <v>4</v>
      </c>
      <c r="AN312">
        <v>4.8875335737575904E-3</v>
      </c>
      <c r="AO312">
        <v>2.0235082302702E-2</v>
      </c>
    </row>
    <row r="313" spans="1:41" x14ac:dyDescent="0.35">
      <c r="A313" t="s">
        <v>9</v>
      </c>
      <c r="B313" t="s">
        <v>61</v>
      </c>
      <c r="C313" t="s">
        <v>59</v>
      </c>
      <c r="D313">
        <v>0.27</v>
      </c>
      <c r="F313">
        <v>0.24298888674225719</v>
      </c>
      <c r="G313">
        <v>0.3127962458214063</v>
      </c>
      <c r="H313">
        <v>0.45611030910147582</v>
      </c>
      <c r="I313">
        <v>-2.701111325774283E-2</v>
      </c>
      <c r="J313">
        <f t="shared" si="5"/>
        <v>-6.9807359079149117E-2</v>
      </c>
      <c r="K313">
        <v>1</v>
      </c>
      <c r="L313">
        <v>0.27</v>
      </c>
      <c r="M313">
        <v>0.24298888674225719</v>
      </c>
      <c r="N313">
        <v>0.3127962458214063</v>
      </c>
      <c r="O313">
        <v>0.45611030910147582</v>
      </c>
      <c r="AA313" t="s">
        <v>13</v>
      </c>
      <c r="AB313" t="s">
        <v>41</v>
      </c>
      <c r="AC313">
        <v>19</v>
      </c>
      <c r="AD313" t="s">
        <v>92</v>
      </c>
      <c r="AE313" t="s">
        <v>467</v>
      </c>
      <c r="AF313">
        <v>19</v>
      </c>
      <c r="AG313" t="s">
        <v>93</v>
      </c>
      <c r="AJ313">
        <v>0</v>
      </c>
      <c r="AM313" t="s">
        <v>148</v>
      </c>
      <c r="AO313">
        <v>0.53671864629311017</v>
      </c>
    </row>
    <row r="314" spans="1:41" x14ac:dyDescent="0.35">
      <c r="A314" t="s">
        <v>9</v>
      </c>
      <c r="B314" t="s">
        <v>77</v>
      </c>
      <c r="C314" t="s">
        <v>78</v>
      </c>
      <c r="D314">
        <v>0.34</v>
      </c>
      <c r="F314">
        <v>0.26479068919504622</v>
      </c>
      <c r="G314">
        <v>0.37023502204472908</v>
      </c>
      <c r="H314">
        <v>0.4524046944423486</v>
      </c>
      <c r="I314">
        <v>-7.52093108049538E-2</v>
      </c>
      <c r="J314">
        <f t="shared" si="5"/>
        <v>-0.10544433284968285</v>
      </c>
      <c r="K314">
        <v>1</v>
      </c>
      <c r="L314">
        <v>0.34</v>
      </c>
      <c r="M314">
        <v>0.26479068919504622</v>
      </c>
      <c r="N314">
        <v>0.37023502204472908</v>
      </c>
      <c r="O314">
        <v>0.4524046944423486</v>
      </c>
      <c r="AA314" t="s">
        <v>14</v>
      </c>
      <c r="AB314" t="s">
        <v>41</v>
      </c>
      <c r="AC314">
        <v>19</v>
      </c>
      <c r="AD314" t="s">
        <v>92</v>
      </c>
      <c r="AE314" t="s">
        <v>468</v>
      </c>
      <c r="AF314">
        <v>19</v>
      </c>
      <c r="AG314" t="s">
        <v>93</v>
      </c>
      <c r="AH314">
        <v>0.17631525866873579</v>
      </c>
      <c r="AI314">
        <v>0.54</v>
      </c>
      <c r="AJ314">
        <v>0.23767762518709135</v>
      </c>
      <c r="AL314">
        <v>0.77767762518709138</v>
      </c>
      <c r="AM314">
        <v>3</v>
      </c>
      <c r="AN314">
        <v>0.29732030041060792</v>
      </c>
      <c r="AO314">
        <v>0.6772932963103685</v>
      </c>
    </row>
    <row r="315" spans="1:41" x14ac:dyDescent="0.35">
      <c r="A315" t="s">
        <v>9</v>
      </c>
      <c r="B315" t="s">
        <v>79</v>
      </c>
      <c r="C315" t="s">
        <v>80</v>
      </c>
      <c r="D315">
        <v>0.42</v>
      </c>
      <c r="F315">
        <v>0.38932266180219322</v>
      </c>
      <c r="G315">
        <v>0.41279888789150709</v>
      </c>
      <c r="H315">
        <v>0.45794850636469681</v>
      </c>
      <c r="I315">
        <v>-3.0677338197806769E-2</v>
      </c>
      <c r="J315">
        <f t="shared" si="5"/>
        <v>-2.3476226089313879E-2</v>
      </c>
      <c r="K315">
        <v>-1</v>
      </c>
      <c r="L315">
        <v>0.42</v>
      </c>
      <c r="M315">
        <v>0.38932266180219322</v>
      </c>
      <c r="N315">
        <v>0.41279888789150709</v>
      </c>
      <c r="O315">
        <v>0.45794850636469681</v>
      </c>
      <c r="AA315" t="s">
        <v>15</v>
      </c>
      <c r="AB315" t="s">
        <v>41</v>
      </c>
      <c r="AC315">
        <v>19</v>
      </c>
      <c r="AD315" t="s">
        <v>92</v>
      </c>
      <c r="AE315" t="s">
        <v>469</v>
      </c>
      <c r="AF315">
        <v>19</v>
      </c>
      <c r="AG315" t="s">
        <v>93</v>
      </c>
      <c r="AH315">
        <v>7.8041180066489635E-2</v>
      </c>
      <c r="AI315">
        <v>0.08</v>
      </c>
      <c r="AJ315">
        <v>0.15865445956268848</v>
      </c>
      <c r="AL315">
        <v>0.23865445956268849</v>
      </c>
      <c r="AM315">
        <v>8</v>
      </c>
      <c r="AN315">
        <v>0.1343249877474455</v>
      </c>
      <c r="AO315">
        <v>0.31106412784707888</v>
      </c>
    </row>
    <row r="316" spans="1:41" x14ac:dyDescent="0.35">
      <c r="A316" t="s">
        <v>9</v>
      </c>
      <c r="B316" t="s">
        <v>81</v>
      </c>
      <c r="C316" t="s">
        <v>121</v>
      </c>
      <c r="D316">
        <v>0.95</v>
      </c>
      <c r="F316">
        <v>0.75265786998535589</v>
      </c>
      <c r="G316">
        <v>0.72006153287660413</v>
      </c>
      <c r="H316">
        <v>0.74077654055870024</v>
      </c>
      <c r="I316">
        <v>-0.19734213001464407</v>
      </c>
      <c r="J316">
        <f t="shared" si="5"/>
        <v>3.2596337108751761E-2</v>
      </c>
      <c r="K316">
        <v>-1</v>
      </c>
      <c r="L316">
        <v>0.95</v>
      </c>
      <c r="M316">
        <v>0.75265786998535589</v>
      </c>
      <c r="N316">
        <v>0.72006153287660413</v>
      </c>
      <c r="O316">
        <v>0.74077654055870024</v>
      </c>
      <c r="AA316" t="s">
        <v>16</v>
      </c>
      <c r="AB316" t="s">
        <v>41</v>
      </c>
      <c r="AC316">
        <v>19</v>
      </c>
      <c r="AD316" t="s">
        <v>92</v>
      </c>
      <c r="AE316" t="s">
        <v>470</v>
      </c>
      <c r="AF316">
        <v>19</v>
      </c>
      <c r="AG316" t="s">
        <v>93</v>
      </c>
      <c r="AJ316">
        <v>0</v>
      </c>
      <c r="AM316" t="s">
        <v>148</v>
      </c>
      <c r="AO316">
        <v>0.53671864629311017</v>
      </c>
    </row>
    <row r="317" spans="1:41" x14ac:dyDescent="0.35">
      <c r="A317" t="s">
        <v>9</v>
      </c>
      <c r="B317" t="s">
        <v>83</v>
      </c>
      <c r="C317" t="s">
        <v>72</v>
      </c>
      <c r="D317">
        <v>0.28999999999999998</v>
      </c>
      <c r="F317">
        <v>0.20529665849170031</v>
      </c>
      <c r="G317">
        <v>0.38602360277240572</v>
      </c>
      <c r="H317">
        <v>0.6876208823050366</v>
      </c>
      <c r="I317">
        <v>-8.4703341508299668E-2</v>
      </c>
      <c r="J317">
        <f t="shared" si="5"/>
        <v>-0.1807269442807054</v>
      </c>
      <c r="K317">
        <v>1</v>
      </c>
      <c r="L317">
        <v>0.28999999999999998</v>
      </c>
      <c r="M317">
        <v>0.20529665849170031</v>
      </c>
      <c r="N317">
        <v>0.38602360277240572</v>
      </c>
      <c r="O317">
        <v>0.6876208823050366</v>
      </c>
      <c r="AA317" t="s">
        <v>17</v>
      </c>
      <c r="AB317" t="s">
        <v>41</v>
      </c>
      <c r="AC317">
        <v>19</v>
      </c>
      <c r="AD317" t="s">
        <v>92</v>
      </c>
      <c r="AE317" t="s">
        <v>471</v>
      </c>
      <c r="AF317">
        <v>19</v>
      </c>
      <c r="AG317" t="s">
        <v>93</v>
      </c>
      <c r="AH317">
        <v>0.17096408666217469</v>
      </c>
      <c r="AI317">
        <v>0.44</v>
      </c>
      <c r="AJ317">
        <v>0.15800323664562371</v>
      </c>
      <c r="AL317">
        <v>0.59800323664562371</v>
      </c>
      <c r="AM317">
        <v>5</v>
      </c>
      <c r="AN317">
        <v>0.28844495945875848</v>
      </c>
      <c r="AO317">
        <v>0.65735156495922753</v>
      </c>
    </row>
    <row r="318" spans="1:41" x14ac:dyDescent="0.35">
      <c r="A318" t="s">
        <v>9</v>
      </c>
      <c r="B318" t="s">
        <v>84</v>
      </c>
      <c r="C318" t="s">
        <v>85</v>
      </c>
      <c r="D318">
        <v>0.35</v>
      </c>
      <c r="F318">
        <v>0.34773463363977691</v>
      </c>
      <c r="G318">
        <v>0.43452165250779451</v>
      </c>
      <c r="H318">
        <v>0.75819788044653746</v>
      </c>
      <c r="I318">
        <v>-2.2653663602230645E-3</v>
      </c>
      <c r="J318">
        <f t="shared" si="5"/>
        <v>-8.6787018868017596E-2</v>
      </c>
      <c r="K318">
        <v>1</v>
      </c>
      <c r="L318">
        <v>0.35</v>
      </c>
      <c r="M318">
        <v>0.34773463363977691</v>
      </c>
      <c r="N318">
        <v>0.43452165250779451</v>
      </c>
      <c r="O318">
        <v>0.75819788044653746</v>
      </c>
      <c r="AA318" t="s">
        <v>18</v>
      </c>
      <c r="AB318" t="s">
        <v>41</v>
      </c>
      <c r="AC318">
        <v>19</v>
      </c>
      <c r="AD318" t="s">
        <v>92</v>
      </c>
      <c r="AE318" t="s">
        <v>472</v>
      </c>
      <c r="AF318">
        <v>19</v>
      </c>
      <c r="AG318" t="s">
        <v>93</v>
      </c>
      <c r="AJ318">
        <v>0</v>
      </c>
      <c r="AM318" t="s">
        <v>148</v>
      </c>
      <c r="AO318">
        <v>0.53671864629311017</v>
      </c>
    </row>
    <row r="319" spans="1:41" x14ac:dyDescent="0.35">
      <c r="A319" t="s">
        <v>9</v>
      </c>
      <c r="B319" t="s">
        <v>86</v>
      </c>
      <c r="C319" t="s">
        <v>87</v>
      </c>
      <c r="D319">
        <v>0</v>
      </c>
      <c r="F319">
        <v>4.4057174141311712E-3</v>
      </c>
      <c r="G319">
        <v>0.13582113094996351</v>
      </c>
      <c r="H319">
        <v>0.48685046654870578</v>
      </c>
      <c r="I319">
        <v>4.4057174141311712E-3</v>
      </c>
      <c r="J319">
        <f t="shared" si="5"/>
        <v>-0.13141541353583233</v>
      </c>
      <c r="K319">
        <v>-1</v>
      </c>
      <c r="L319">
        <v>0</v>
      </c>
      <c r="M319">
        <v>4.4057174141311712E-3</v>
      </c>
      <c r="N319">
        <v>0.13582113094996351</v>
      </c>
      <c r="O319">
        <v>0.48685046654870578</v>
      </c>
      <c r="AA319" t="s">
        <v>19</v>
      </c>
      <c r="AB319" t="s">
        <v>41</v>
      </c>
      <c r="AC319">
        <v>19</v>
      </c>
      <c r="AD319" t="s">
        <v>92</v>
      </c>
      <c r="AE319" t="s">
        <v>473</v>
      </c>
      <c r="AF319">
        <v>19</v>
      </c>
      <c r="AG319" t="s">
        <v>93</v>
      </c>
      <c r="AJ319">
        <v>0</v>
      </c>
      <c r="AM319" t="s">
        <v>148</v>
      </c>
      <c r="AO319">
        <v>0.53671864629311017</v>
      </c>
    </row>
    <row r="320" spans="1:41" x14ac:dyDescent="0.35">
      <c r="A320" t="s">
        <v>9</v>
      </c>
      <c r="B320" t="s">
        <v>88</v>
      </c>
      <c r="C320" t="s">
        <v>89</v>
      </c>
      <c r="D320">
        <v>0.47</v>
      </c>
      <c r="F320">
        <v>0.47211174712149723</v>
      </c>
      <c r="G320">
        <v>0</v>
      </c>
      <c r="H320">
        <v>0.51321794436006074</v>
      </c>
      <c r="I320">
        <v>2.1117471214972539E-3</v>
      </c>
      <c r="J320">
        <f t="shared" si="5"/>
        <v>0.47211174712149723</v>
      </c>
      <c r="K320">
        <v>1</v>
      </c>
      <c r="L320">
        <v>0.47</v>
      </c>
      <c r="M320">
        <v>0.47211174712149723</v>
      </c>
      <c r="N320">
        <v>0</v>
      </c>
      <c r="O320">
        <v>0.51321794436006074</v>
      </c>
      <c r="AA320" t="s">
        <v>20</v>
      </c>
      <c r="AB320" t="s">
        <v>41</v>
      </c>
      <c r="AC320">
        <v>19</v>
      </c>
      <c r="AD320" t="s">
        <v>92</v>
      </c>
      <c r="AE320" t="s">
        <v>474</v>
      </c>
      <c r="AF320">
        <v>19</v>
      </c>
      <c r="AG320" t="s">
        <v>93</v>
      </c>
      <c r="AH320">
        <v>0.12752975621475909</v>
      </c>
      <c r="AI320">
        <v>0.14000000000000001</v>
      </c>
      <c r="AJ320">
        <v>0.14552603918220181</v>
      </c>
      <c r="AL320">
        <v>0.28552603918220182</v>
      </c>
      <c r="AM320">
        <v>7</v>
      </c>
      <c r="AN320">
        <v>0.21640569567440371</v>
      </c>
      <c r="AO320">
        <v>0.49548875282441912</v>
      </c>
    </row>
    <row r="321" spans="1:41" x14ac:dyDescent="0.35">
      <c r="A321" t="s">
        <v>9</v>
      </c>
      <c r="B321" t="s">
        <v>90</v>
      </c>
      <c r="C321" t="s">
        <v>91</v>
      </c>
      <c r="D321">
        <v>0</v>
      </c>
      <c r="F321">
        <v>3.852117761021429E-3</v>
      </c>
      <c r="G321">
        <v>3.5081575828096817E-2</v>
      </c>
      <c r="H321">
        <v>6.3733258613531935E-2</v>
      </c>
      <c r="I321">
        <v>3.852117761021429E-3</v>
      </c>
      <c r="J321">
        <f t="shared" si="5"/>
        <v>-3.1229458067075389E-2</v>
      </c>
      <c r="K321">
        <v>1</v>
      </c>
      <c r="L321">
        <v>0</v>
      </c>
      <c r="M321">
        <v>3.852117761021429E-3</v>
      </c>
      <c r="N321">
        <v>3.5081575828096817E-2</v>
      </c>
      <c r="O321">
        <v>6.3733258613531935E-2</v>
      </c>
      <c r="AA321" t="s">
        <v>21</v>
      </c>
      <c r="AB321" t="s">
        <v>41</v>
      </c>
      <c r="AC321">
        <v>19</v>
      </c>
      <c r="AD321" t="s">
        <v>92</v>
      </c>
      <c r="AE321" t="s">
        <v>475</v>
      </c>
      <c r="AF321">
        <v>19</v>
      </c>
      <c r="AG321" t="s">
        <v>93</v>
      </c>
      <c r="AH321">
        <v>0.13859340198744841</v>
      </c>
      <c r="AI321">
        <v>0.31</v>
      </c>
      <c r="AJ321">
        <v>0.30065791924510271</v>
      </c>
      <c r="AL321">
        <v>0.61065791924510271</v>
      </c>
      <c r="AN321">
        <v>0.2347556250511289</v>
      </c>
      <c r="AO321">
        <v>0.53671864629311017</v>
      </c>
    </row>
    <row r="322" spans="1:41" x14ac:dyDescent="0.35">
      <c r="A322" t="s">
        <v>9</v>
      </c>
      <c r="B322" t="s">
        <v>62</v>
      </c>
      <c r="C322" t="s">
        <v>59</v>
      </c>
      <c r="D322">
        <v>0.19</v>
      </c>
      <c r="F322">
        <v>0.26970563727065111</v>
      </c>
      <c r="G322">
        <v>0.17927708165442049</v>
      </c>
      <c r="H322">
        <v>0.36359137710977762</v>
      </c>
      <c r="I322">
        <v>7.9705637270651108E-2</v>
      </c>
      <c r="J322">
        <f t="shared" si="5"/>
        <v>9.0428555616230616E-2</v>
      </c>
      <c r="K322">
        <v>1</v>
      </c>
      <c r="L322">
        <v>0.19</v>
      </c>
      <c r="M322">
        <v>0.26970563727065111</v>
      </c>
      <c r="N322">
        <v>0.17927708165442049</v>
      </c>
      <c r="O322">
        <v>0.36359137710977762</v>
      </c>
      <c r="AA322" t="s">
        <v>6</v>
      </c>
      <c r="AB322" t="s">
        <v>42</v>
      </c>
      <c r="AC322">
        <v>20</v>
      </c>
      <c r="AD322" t="s">
        <v>94</v>
      </c>
      <c r="AE322" t="s">
        <v>410</v>
      </c>
      <c r="AF322">
        <v>20</v>
      </c>
      <c r="AG322" t="s">
        <v>95</v>
      </c>
      <c r="AH322">
        <v>1.9665550372188149E-2</v>
      </c>
      <c r="AI322">
        <v>0.12</v>
      </c>
      <c r="AJ322">
        <v>3.1796978344532018E-2</v>
      </c>
      <c r="AL322">
        <v>0.15179697834453201</v>
      </c>
      <c r="AM322">
        <v>10</v>
      </c>
      <c r="AN322">
        <v>5.2816420626575052E-2</v>
      </c>
      <c r="AO322">
        <v>0.1825089569181694</v>
      </c>
    </row>
    <row r="323" spans="1:41" x14ac:dyDescent="0.35">
      <c r="A323" t="s">
        <v>9</v>
      </c>
      <c r="B323" t="s">
        <v>92</v>
      </c>
      <c r="C323" t="s">
        <v>93</v>
      </c>
      <c r="D323">
        <v>0.44</v>
      </c>
      <c r="F323">
        <v>0.8089253449334336</v>
      </c>
      <c r="G323">
        <v>0.22217142811757601</v>
      </c>
      <c r="H323">
        <v>0.50844360019851798</v>
      </c>
      <c r="I323">
        <v>0.3689253449334336</v>
      </c>
      <c r="J323">
        <f t="shared" si="5"/>
        <v>0.58675391681585753</v>
      </c>
      <c r="K323">
        <v>1</v>
      </c>
      <c r="L323">
        <v>0.44</v>
      </c>
      <c r="M323">
        <v>0.8089253449334336</v>
      </c>
      <c r="N323">
        <v>0.22217142811757601</v>
      </c>
      <c r="O323">
        <v>0.50844360019851798</v>
      </c>
      <c r="AA323" t="s">
        <v>7</v>
      </c>
      <c r="AB323" t="s">
        <v>42</v>
      </c>
      <c r="AC323">
        <v>20</v>
      </c>
      <c r="AD323" t="s">
        <v>94</v>
      </c>
      <c r="AE323" t="s">
        <v>434</v>
      </c>
      <c r="AF323">
        <v>20</v>
      </c>
      <c r="AG323" t="s">
        <v>95</v>
      </c>
      <c r="AH323">
        <v>1.1353520079599539E-2</v>
      </c>
      <c r="AI323">
        <v>0.05</v>
      </c>
      <c r="AJ323">
        <v>2.2605685501021502E-2</v>
      </c>
      <c r="AL323">
        <v>7.2605685501021505E-2</v>
      </c>
      <c r="AM323">
        <v>14</v>
      </c>
      <c r="AN323">
        <v>4.1264079707617793E-2</v>
      </c>
      <c r="AO323">
        <v>0.15827990192559771</v>
      </c>
    </row>
    <row r="324" spans="1:41" x14ac:dyDescent="0.35">
      <c r="A324" t="s">
        <v>9</v>
      </c>
      <c r="B324" t="s">
        <v>94</v>
      </c>
      <c r="C324" t="s">
        <v>95</v>
      </c>
      <c r="D324">
        <v>0.17</v>
      </c>
      <c r="F324">
        <v>0.22507201252734599</v>
      </c>
      <c r="G324">
        <v>0.32420686470132171</v>
      </c>
      <c r="H324">
        <v>0.75170389672081406</v>
      </c>
      <c r="I324">
        <v>5.5072012527345976E-2</v>
      </c>
      <c r="J324">
        <f t="shared" si="5"/>
        <v>-9.9134852173975718E-2</v>
      </c>
      <c r="K324">
        <v>1</v>
      </c>
      <c r="L324">
        <v>0.17</v>
      </c>
      <c r="M324">
        <v>0.22507201252734599</v>
      </c>
      <c r="N324">
        <v>0.32420686470132171</v>
      </c>
      <c r="O324">
        <v>0.75170389672081406</v>
      </c>
      <c r="AA324" t="s">
        <v>8</v>
      </c>
      <c r="AB324" t="s">
        <v>42</v>
      </c>
      <c r="AC324">
        <v>20</v>
      </c>
      <c r="AD324" t="s">
        <v>94</v>
      </c>
      <c r="AE324" t="s">
        <v>457</v>
      </c>
      <c r="AF324">
        <v>20</v>
      </c>
      <c r="AG324" t="s">
        <v>95</v>
      </c>
      <c r="AH324">
        <v>0.3001143881869226</v>
      </c>
      <c r="AI324">
        <v>0.33</v>
      </c>
      <c r="AJ324">
        <v>5.0677847487316907E-2</v>
      </c>
      <c r="AL324">
        <v>0.38067784748731692</v>
      </c>
      <c r="AM324">
        <v>1</v>
      </c>
      <c r="AN324">
        <v>0.44259370375918761</v>
      </c>
      <c r="AO324">
        <v>1</v>
      </c>
    </row>
    <row r="325" spans="1:41" x14ac:dyDescent="0.35">
      <c r="A325" t="s">
        <v>9</v>
      </c>
      <c r="B325" t="s">
        <v>96</v>
      </c>
      <c r="C325" t="s">
        <v>97</v>
      </c>
      <c r="D325">
        <v>0.02</v>
      </c>
      <c r="F325">
        <v>1.8691353790474121E-2</v>
      </c>
      <c r="G325">
        <v>2.0691735386867308E-2</v>
      </c>
      <c r="H325">
        <v>4.5133958726321921E-2</v>
      </c>
      <c r="I325">
        <v>-1.3086462095258794E-3</v>
      </c>
      <c r="J325">
        <f t="shared" si="5"/>
        <v>-2.0003815963931873E-3</v>
      </c>
      <c r="K325">
        <v>1</v>
      </c>
      <c r="L325">
        <v>0.02</v>
      </c>
      <c r="M325">
        <v>1.8691353790474121E-2</v>
      </c>
      <c r="N325">
        <v>2.0691735386867308E-2</v>
      </c>
      <c r="O325">
        <v>4.5133958726321921E-2</v>
      </c>
      <c r="AA325" t="s">
        <v>9</v>
      </c>
      <c r="AB325" t="s">
        <v>42</v>
      </c>
      <c r="AC325">
        <v>20</v>
      </c>
      <c r="AD325" t="s">
        <v>94</v>
      </c>
      <c r="AE325" t="s">
        <v>476</v>
      </c>
      <c r="AF325">
        <v>20</v>
      </c>
      <c r="AG325" t="s">
        <v>95</v>
      </c>
      <c r="AH325">
        <v>0.21493381747869461</v>
      </c>
      <c r="AI325">
        <v>0.17</v>
      </c>
      <c r="AJ325">
        <v>5.5072012527345976E-2</v>
      </c>
      <c r="AL325">
        <v>0.22507201252734599</v>
      </c>
      <c r="AM325">
        <v>5</v>
      </c>
      <c r="AN325">
        <v>0.32420686470132171</v>
      </c>
      <c r="AO325">
        <v>0.75170389672081406</v>
      </c>
    </row>
    <row r="326" spans="1:41" x14ac:dyDescent="0.35">
      <c r="A326" t="s">
        <v>21</v>
      </c>
      <c r="B326" t="s">
        <v>58</v>
      </c>
      <c r="C326" t="s">
        <v>59</v>
      </c>
      <c r="D326">
        <v>0.24</v>
      </c>
      <c r="F326">
        <v>0.26882859088186101</v>
      </c>
      <c r="G326">
        <v>0.28250075942858111</v>
      </c>
      <c r="H326">
        <v>0.44527880346607668</v>
      </c>
      <c r="I326">
        <v>2.8828590881861016E-2</v>
      </c>
      <c r="J326">
        <f t="shared" si="5"/>
        <v>-1.3672168546720098E-2</v>
      </c>
      <c r="K326">
        <v>1</v>
      </c>
      <c r="L326">
        <v>0.24</v>
      </c>
      <c r="M326">
        <v>0.26882859088186101</v>
      </c>
      <c r="N326">
        <v>0.28250075942858111</v>
      </c>
      <c r="O326">
        <v>0.44527880346607668</v>
      </c>
      <c r="AA326" t="s">
        <v>10</v>
      </c>
      <c r="AB326" t="s">
        <v>42</v>
      </c>
      <c r="AC326">
        <v>20</v>
      </c>
      <c r="AD326" t="s">
        <v>94</v>
      </c>
      <c r="AE326" t="s">
        <v>478</v>
      </c>
      <c r="AF326">
        <v>20</v>
      </c>
      <c r="AG326" t="s">
        <v>95</v>
      </c>
      <c r="AH326">
        <v>0.17685341290685089</v>
      </c>
      <c r="AI326">
        <v>0.27</v>
      </c>
      <c r="AJ326">
        <v>0.10068898349766087</v>
      </c>
      <c r="AL326">
        <v>0.37068898349766088</v>
      </c>
      <c r="AM326">
        <v>2</v>
      </c>
      <c r="AN326">
        <v>0.27128143006497202</v>
      </c>
      <c r="AO326">
        <v>0.64070186905336668</v>
      </c>
    </row>
    <row r="327" spans="1:41" x14ac:dyDescent="0.35">
      <c r="A327" t="s">
        <v>21</v>
      </c>
      <c r="B327" t="s">
        <v>60</v>
      </c>
      <c r="C327" t="s">
        <v>59</v>
      </c>
      <c r="D327">
        <v>0.34</v>
      </c>
      <c r="F327">
        <v>0.37351648784128011</v>
      </c>
      <c r="G327">
        <v>0.41831093657684609</v>
      </c>
      <c r="H327">
        <v>0.61069972572688835</v>
      </c>
      <c r="I327">
        <v>3.3516487841280085E-2</v>
      </c>
      <c r="J327">
        <f t="shared" si="5"/>
        <v>-4.4794448735565984E-2</v>
      </c>
      <c r="K327">
        <v>1</v>
      </c>
      <c r="L327">
        <v>0.34</v>
      </c>
      <c r="M327">
        <v>0.37351648784128011</v>
      </c>
      <c r="N327">
        <v>0.41831093657684609</v>
      </c>
      <c r="O327">
        <v>0.61069972572688835</v>
      </c>
      <c r="AA327" t="s">
        <v>11</v>
      </c>
      <c r="AB327" t="s">
        <v>42</v>
      </c>
      <c r="AC327">
        <v>20</v>
      </c>
      <c r="AD327" t="s">
        <v>94</v>
      </c>
      <c r="AE327" t="s">
        <v>479</v>
      </c>
      <c r="AF327">
        <v>20</v>
      </c>
      <c r="AG327" t="s">
        <v>95</v>
      </c>
      <c r="AH327">
        <v>7.5173312067657021E-3</v>
      </c>
      <c r="AI327">
        <v>0.08</v>
      </c>
      <c r="AJ327">
        <v>7.6367271730233208E-2</v>
      </c>
      <c r="AL327">
        <v>0.15636727173023321</v>
      </c>
      <c r="AM327">
        <v>8</v>
      </c>
      <c r="AN327">
        <v>3.5932414623576658E-2</v>
      </c>
      <c r="AO327">
        <v>0.1470976482655432</v>
      </c>
    </row>
    <row r="328" spans="1:41" x14ac:dyDescent="0.35">
      <c r="A328" t="s">
        <v>21</v>
      </c>
      <c r="B328" t="s">
        <v>63</v>
      </c>
      <c r="C328" t="s">
        <v>64</v>
      </c>
      <c r="D328">
        <v>0.44</v>
      </c>
      <c r="F328">
        <v>0.46818200851016162</v>
      </c>
      <c r="G328">
        <v>0.49968492970903622</v>
      </c>
      <c r="H328">
        <v>0.66760844058523572</v>
      </c>
      <c r="I328">
        <v>2.8182008510161616E-2</v>
      </c>
      <c r="J328">
        <f t="shared" si="5"/>
        <v>-3.1502921198874601E-2</v>
      </c>
      <c r="K328">
        <v>-1</v>
      </c>
      <c r="L328">
        <v>0.44</v>
      </c>
      <c r="M328">
        <v>0.46818200851016162</v>
      </c>
      <c r="N328">
        <v>0.49968492970903622</v>
      </c>
      <c r="O328">
        <v>0.66760844058523572</v>
      </c>
      <c r="AA328" t="s">
        <v>12</v>
      </c>
      <c r="AB328" t="s">
        <v>42</v>
      </c>
      <c r="AC328">
        <v>20</v>
      </c>
      <c r="AD328" t="s">
        <v>94</v>
      </c>
      <c r="AE328" t="s">
        <v>480</v>
      </c>
      <c r="AF328">
        <v>20</v>
      </c>
      <c r="AG328" t="s">
        <v>95</v>
      </c>
      <c r="AH328">
        <v>4.971673681462388E-2</v>
      </c>
      <c r="AI328">
        <v>0.11</v>
      </c>
      <c r="AJ328">
        <v>4.9403486511004388E-2</v>
      </c>
      <c r="AL328">
        <v>0.15940348651100439</v>
      </c>
      <c r="AM328">
        <v>6</v>
      </c>
      <c r="AN328">
        <v>9.4582576256651243E-2</v>
      </c>
      <c r="AO328">
        <v>0.27010630958362097</v>
      </c>
    </row>
    <row r="329" spans="1:41" x14ac:dyDescent="0.35">
      <c r="A329" t="s">
        <v>21</v>
      </c>
      <c r="B329" t="s">
        <v>65</v>
      </c>
      <c r="C329" t="s">
        <v>66</v>
      </c>
      <c r="D329">
        <v>0.53</v>
      </c>
      <c r="F329">
        <v>0.59546192321300784</v>
      </c>
      <c r="G329">
        <v>0.63138653970356096</v>
      </c>
      <c r="H329">
        <v>0.83682165963623634</v>
      </c>
      <c r="I329">
        <v>6.5461923213007811E-2</v>
      </c>
      <c r="J329">
        <f t="shared" si="5"/>
        <v>-3.5924616490553118E-2</v>
      </c>
      <c r="K329">
        <v>-1</v>
      </c>
      <c r="L329">
        <v>0.53</v>
      </c>
      <c r="M329">
        <v>0.59546192321300784</v>
      </c>
      <c r="N329">
        <v>0.63138653970356096</v>
      </c>
      <c r="O329">
        <v>0.83682165963623634</v>
      </c>
      <c r="AA329" t="s">
        <v>13</v>
      </c>
      <c r="AB329" t="s">
        <v>42</v>
      </c>
      <c r="AC329">
        <v>20</v>
      </c>
      <c r="AD329" t="s">
        <v>94</v>
      </c>
      <c r="AE329" t="s">
        <v>481</v>
      </c>
      <c r="AF329">
        <v>20</v>
      </c>
      <c r="AG329" t="s">
        <v>95</v>
      </c>
      <c r="AH329">
        <v>3.8847158739700322E-2</v>
      </c>
      <c r="AI329">
        <v>0.08</v>
      </c>
      <c r="AJ329">
        <v>6.9673114962666802E-2</v>
      </c>
      <c r="AL329">
        <v>0.1496731149626668</v>
      </c>
      <c r="AM329">
        <v>11</v>
      </c>
      <c r="AN329">
        <v>7.947566890109177E-2</v>
      </c>
      <c r="AO329">
        <v>0.23842216074718109</v>
      </c>
    </row>
    <row r="330" spans="1:41" x14ac:dyDescent="0.35">
      <c r="A330" t="s">
        <v>21</v>
      </c>
      <c r="B330" t="s">
        <v>67</v>
      </c>
      <c r="C330" t="s">
        <v>68</v>
      </c>
      <c r="D330">
        <v>0.4</v>
      </c>
      <c r="F330">
        <v>0.4111723489239974</v>
      </c>
      <c r="G330">
        <v>0.53469573772505941</v>
      </c>
      <c r="H330">
        <v>0.78743033133249052</v>
      </c>
      <c r="I330">
        <v>1.1172348923997377E-2</v>
      </c>
      <c r="J330">
        <f t="shared" si="5"/>
        <v>-0.12352338880106201</v>
      </c>
      <c r="K330">
        <v>-1</v>
      </c>
      <c r="L330">
        <v>0.4</v>
      </c>
      <c r="M330">
        <v>0.4111723489239974</v>
      </c>
      <c r="N330">
        <v>0.53469573772505941</v>
      </c>
      <c r="O330">
        <v>0.78743033133249052</v>
      </c>
      <c r="AA330" t="s">
        <v>14</v>
      </c>
      <c r="AB330" t="s">
        <v>42</v>
      </c>
      <c r="AC330">
        <v>20</v>
      </c>
      <c r="AD330" t="s">
        <v>94</v>
      </c>
      <c r="AE330" t="s">
        <v>482</v>
      </c>
      <c r="AF330">
        <v>20</v>
      </c>
      <c r="AG330" t="s">
        <v>95</v>
      </c>
      <c r="AH330">
        <v>3.4371450120614142E-2</v>
      </c>
      <c r="AI330">
        <v>0.1</v>
      </c>
      <c r="AJ330">
        <v>5.5151644141382489E-2</v>
      </c>
      <c r="AL330">
        <v>0.15515164414138249</v>
      </c>
      <c r="AM330">
        <v>9</v>
      </c>
      <c r="AN330">
        <v>7.3255177637037872E-2</v>
      </c>
      <c r="AO330">
        <v>0.2253757465204117</v>
      </c>
    </row>
    <row r="331" spans="1:41" x14ac:dyDescent="0.35">
      <c r="A331" t="s">
        <v>21</v>
      </c>
      <c r="B331" t="s">
        <v>67</v>
      </c>
      <c r="C331" t="s">
        <v>68</v>
      </c>
      <c r="D331">
        <v>0.55000000000000004</v>
      </c>
      <c r="F331">
        <v>0.4111723489239974</v>
      </c>
      <c r="G331">
        <v>0.53469573772505941</v>
      </c>
      <c r="H331">
        <v>0.78743033133249052</v>
      </c>
      <c r="I331">
        <v>-0.13882765107600264</v>
      </c>
      <c r="J331">
        <f t="shared" si="5"/>
        <v>-0.12352338880106201</v>
      </c>
      <c r="K331">
        <v>-1</v>
      </c>
      <c r="L331">
        <v>0.55000000000000004</v>
      </c>
      <c r="M331">
        <v>0.4111723489239974</v>
      </c>
      <c r="N331">
        <v>0.53469573772505941</v>
      </c>
      <c r="O331">
        <v>0.78743033133249052</v>
      </c>
      <c r="AA331" t="s">
        <v>15</v>
      </c>
      <c r="AB331" t="s">
        <v>42</v>
      </c>
      <c r="AC331">
        <v>20</v>
      </c>
      <c r="AD331" t="s">
        <v>94</v>
      </c>
      <c r="AE331" t="s">
        <v>483</v>
      </c>
      <c r="AF331">
        <v>20</v>
      </c>
      <c r="AG331" t="s">
        <v>95</v>
      </c>
      <c r="AH331">
        <v>0</v>
      </c>
      <c r="AI331">
        <v>0</v>
      </c>
      <c r="AJ331">
        <v>7.7761138977880576E-2</v>
      </c>
      <c r="AL331">
        <v>7.7761138977880576E-2</v>
      </c>
      <c r="AM331">
        <v>13</v>
      </c>
      <c r="AN331">
        <v>2.5484573380901359E-2</v>
      </c>
      <c r="AO331">
        <v>0.12518509203141781</v>
      </c>
    </row>
    <row r="332" spans="1:41" x14ac:dyDescent="0.35">
      <c r="A332" t="s">
        <v>21</v>
      </c>
      <c r="B332" t="s">
        <v>71</v>
      </c>
      <c r="C332" t="s">
        <v>72</v>
      </c>
      <c r="D332">
        <v>0.26</v>
      </c>
      <c r="F332">
        <v>0.25249282721133159</v>
      </c>
      <c r="G332">
        <v>0.32861347503877769</v>
      </c>
      <c r="H332">
        <v>0.54621123419309991</v>
      </c>
      <c r="I332">
        <v>-7.5071727886684148E-3</v>
      </c>
      <c r="J332">
        <f t="shared" si="5"/>
        <v>-7.6120647827446097E-2</v>
      </c>
      <c r="K332">
        <v>1</v>
      </c>
      <c r="L332">
        <v>0.26</v>
      </c>
      <c r="M332">
        <v>0.25249282721133159</v>
      </c>
      <c r="N332">
        <v>0.32861347503877769</v>
      </c>
      <c r="O332">
        <v>0.54621123419309991</v>
      </c>
      <c r="AA332" t="s">
        <v>16</v>
      </c>
      <c r="AB332" t="s">
        <v>42</v>
      </c>
      <c r="AC332">
        <v>20</v>
      </c>
      <c r="AD332" t="s">
        <v>94</v>
      </c>
      <c r="AE332" t="s">
        <v>484</v>
      </c>
      <c r="AF332">
        <v>20</v>
      </c>
      <c r="AG332" t="s">
        <v>95</v>
      </c>
      <c r="AH332">
        <v>0.1136554313729978</v>
      </c>
      <c r="AI332">
        <v>0.15</v>
      </c>
      <c r="AJ332">
        <v>0.13861544312711702</v>
      </c>
      <c r="AL332">
        <v>0.28861544312711701</v>
      </c>
      <c r="AM332">
        <v>4</v>
      </c>
      <c r="AN332">
        <v>0.18344673717170701</v>
      </c>
      <c r="AO332">
        <v>0.45648365568032673</v>
      </c>
    </row>
    <row r="333" spans="1:41" x14ac:dyDescent="0.35">
      <c r="A333" t="s">
        <v>21</v>
      </c>
      <c r="B333" t="s">
        <v>73</v>
      </c>
      <c r="C333" t="s">
        <v>74</v>
      </c>
      <c r="D333">
        <v>0.17</v>
      </c>
      <c r="F333">
        <v>0.21965401834124601</v>
      </c>
      <c r="G333">
        <v>0.2413623132886884</v>
      </c>
      <c r="H333">
        <v>0.44504051684582041</v>
      </c>
      <c r="I333">
        <v>4.9654018341245998E-2</v>
      </c>
      <c r="J333">
        <f t="shared" si="5"/>
        <v>-2.1708294947442391E-2</v>
      </c>
      <c r="K333">
        <v>1</v>
      </c>
      <c r="L333">
        <v>0.17</v>
      </c>
      <c r="M333">
        <v>0.21965401834124601</v>
      </c>
      <c r="N333">
        <v>0.2413623132886884</v>
      </c>
      <c r="O333">
        <v>0.44504051684582041</v>
      </c>
      <c r="AA333" t="s">
        <v>17</v>
      </c>
      <c r="AB333" t="s">
        <v>42</v>
      </c>
      <c r="AC333">
        <v>20</v>
      </c>
      <c r="AD333" t="s">
        <v>94</v>
      </c>
      <c r="AE333" t="s">
        <v>485</v>
      </c>
      <c r="AF333">
        <v>20</v>
      </c>
      <c r="AG333" t="s">
        <v>95</v>
      </c>
      <c r="AH333">
        <v>0.1241613496187742</v>
      </c>
      <c r="AI333">
        <v>0.19</v>
      </c>
      <c r="AJ333">
        <v>0.11582202096145122</v>
      </c>
      <c r="AL333">
        <v>0.30582202096145122</v>
      </c>
      <c r="AM333">
        <v>3</v>
      </c>
      <c r="AN333">
        <v>0.1980482177931287</v>
      </c>
      <c r="AO333">
        <v>0.4871077585726547</v>
      </c>
    </row>
    <row r="334" spans="1:41" x14ac:dyDescent="0.35">
      <c r="A334" t="s">
        <v>21</v>
      </c>
      <c r="B334" t="s">
        <v>75</v>
      </c>
      <c r="C334" t="s">
        <v>76</v>
      </c>
      <c r="D334">
        <v>0.48</v>
      </c>
      <c r="F334">
        <v>0.62077454256972153</v>
      </c>
      <c r="G334">
        <v>0.52222320197733307</v>
      </c>
      <c r="H334">
        <v>0.89353471144569108</v>
      </c>
      <c r="I334">
        <v>0.14077454256972155</v>
      </c>
      <c r="J334">
        <f t="shared" si="5"/>
        <v>9.8551340592388459E-2</v>
      </c>
      <c r="K334">
        <v>-1</v>
      </c>
      <c r="L334">
        <v>0.48</v>
      </c>
      <c r="M334">
        <v>0.62077454256972153</v>
      </c>
      <c r="N334">
        <v>0.52222320197733307</v>
      </c>
      <c r="O334">
        <v>0.89353471144569108</v>
      </c>
      <c r="AA334" t="s">
        <v>18</v>
      </c>
      <c r="AB334" t="s">
        <v>42</v>
      </c>
      <c r="AC334">
        <v>20</v>
      </c>
      <c r="AD334" t="s">
        <v>94</v>
      </c>
      <c r="AE334" t="s">
        <v>486</v>
      </c>
      <c r="AF334">
        <v>20</v>
      </c>
      <c r="AG334" t="s">
        <v>95</v>
      </c>
      <c r="AH334">
        <v>1.9262291774972351E-2</v>
      </c>
      <c r="AI334">
        <v>0.04</v>
      </c>
      <c r="AJ334">
        <v>9.7167368146238789E-3</v>
      </c>
      <c r="AL334">
        <v>4.971673681462388E-2</v>
      </c>
      <c r="AM334">
        <v>15</v>
      </c>
      <c r="AN334">
        <v>4.2963190004429372E-2</v>
      </c>
      <c r="AO334">
        <v>0.18133348301056329</v>
      </c>
    </row>
    <row r="335" spans="1:41" x14ac:dyDescent="0.35">
      <c r="A335" t="s">
        <v>21</v>
      </c>
      <c r="B335" t="s">
        <v>61</v>
      </c>
      <c r="C335" t="s">
        <v>59</v>
      </c>
      <c r="D335">
        <v>0.24</v>
      </c>
      <c r="F335">
        <v>0.2231451857537268</v>
      </c>
      <c r="G335">
        <v>0.2942300909172138</v>
      </c>
      <c r="H335">
        <v>0.43464703649952091</v>
      </c>
      <c r="I335">
        <v>-1.6854814246273192E-2</v>
      </c>
      <c r="J335">
        <f t="shared" si="5"/>
        <v>-7.1084905163487005E-2</v>
      </c>
      <c r="K335">
        <v>1</v>
      </c>
      <c r="L335">
        <v>0.24</v>
      </c>
      <c r="M335">
        <v>0.2231451857537268</v>
      </c>
      <c r="N335">
        <v>0.2942300909172138</v>
      </c>
      <c r="O335">
        <v>0.43464703649952091</v>
      </c>
      <c r="AA335" t="s">
        <v>19</v>
      </c>
      <c r="AB335" t="s">
        <v>42</v>
      </c>
      <c r="AC335">
        <v>20</v>
      </c>
      <c r="AD335" t="s">
        <v>94</v>
      </c>
      <c r="AE335" t="s">
        <v>487</v>
      </c>
      <c r="AF335">
        <v>20</v>
      </c>
      <c r="AG335" t="s">
        <v>95</v>
      </c>
      <c r="AH335">
        <v>0.13923090919634731</v>
      </c>
      <c r="AI335">
        <v>0.26</v>
      </c>
      <c r="AJ335">
        <v>-0.114616336019217</v>
      </c>
      <c r="AL335">
        <v>0.14538366398078301</v>
      </c>
      <c r="AM335">
        <v>12</v>
      </c>
      <c r="AN335">
        <v>0.21899240153772931</v>
      </c>
      <c r="AO335">
        <v>0.531034594119009</v>
      </c>
    </row>
    <row r="336" spans="1:41" x14ac:dyDescent="0.35">
      <c r="A336" t="s">
        <v>21</v>
      </c>
      <c r="B336" t="s">
        <v>77</v>
      </c>
      <c r="C336" t="s">
        <v>78</v>
      </c>
      <c r="D336">
        <v>0.4</v>
      </c>
      <c r="F336">
        <v>0.35102700934434589</v>
      </c>
      <c r="G336">
        <v>0.36490677808722888</v>
      </c>
      <c r="H336">
        <v>0.45214547786035469</v>
      </c>
      <c r="I336">
        <v>-4.8972990655654136E-2</v>
      </c>
      <c r="J336">
        <f t="shared" si="5"/>
        <v>-1.3879768742882992E-2</v>
      </c>
      <c r="K336">
        <v>1</v>
      </c>
      <c r="L336">
        <v>0.4</v>
      </c>
      <c r="M336">
        <v>0.35102700934434589</v>
      </c>
      <c r="N336">
        <v>0.36490677808722888</v>
      </c>
      <c r="O336">
        <v>0.45214547786035469</v>
      </c>
      <c r="AA336" t="s">
        <v>20</v>
      </c>
      <c r="AB336" t="s">
        <v>42</v>
      </c>
      <c r="AC336">
        <v>20</v>
      </c>
      <c r="AD336" t="s">
        <v>94</v>
      </c>
      <c r="AE336" t="s">
        <v>488</v>
      </c>
      <c r="AF336">
        <v>20</v>
      </c>
      <c r="AG336" t="s">
        <v>95</v>
      </c>
      <c r="AH336">
        <v>1.3656751512512491E-2</v>
      </c>
      <c r="AI336">
        <v>0.06</v>
      </c>
      <c r="AJ336">
        <v>9.8310569105669598E-2</v>
      </c>
      <c r="AL336">
        <v>0.1583105691056696</v>
      </c>
      <c r="AM336">
        <v>7</v>
      </c>
      <c r="AN336">
        <v>4.4465188677587919E-2</v>
      </c>
      <c r="AO336">
        <v>0.16499367931623421</v>
      </c>
    </row>
    <row r="337" spans="1:41" x14ac:dyDescent="0.35">
      <c r="A337" t="s">
        <v>21</v>
      </c>
      <c r="B337" t="s">
        <v>79</v>
      </c>
      <c r="C337" t="s">
        <v>80</v>
      </c>
      <c r="D337">
        <v>0.32</v>
      </c>
      <c r="F337">
        <v>0.31966294315256971</v>
      </c>
      <c r="G337">
        <v>0.38893826590174391</v>
      </c>
      <c r="H337">
        <v>0.44084722039107382</v>
      </c>
      <c r="I337">
        <v>-3.3705684743029485E-4</v>
      </c>
      <c r="J337">
        <f t="shared" si="5"/>
        <v>-6.9275322749174195E-2</v>
      </c>
      <c r="K337">
        <v>-1</v>
      </c>
      <c r="L337">
        <v>0.32</v>
      </c>
      <c r="M337">
        <v>0.31966294315256971</v>
      </c>
      <c r="N337">
        <v>0.38893826590174391</v>
      </c>
      <c r="O337">
        <v>0.44084722039107382</v>
      </c>
      <c r="AA337" t="s">
        <v>21</v>
      </c>
      <c r="AB337" t="s">
        <v>42</v>
      </c>
      <c r="AC337">
        <v>20</v>
      </c>
      <c r="AD337" t="s">
        <v>94</v>
      </c>
      <c r="AE337" t="s">
        <v>489</v>
      </c>
      <c r="AF337">
        <v>20</v>
      </c>
      <c r="AG337" t="s">
        <v>95</v>
      </c>
      <c r="AH337">
        <v>8.4222673292104269E-2</v>
      </c>
      <c r="AI337">
        <v>0.13</v>
      </c>
      <c r="AJ337">
        <v>5.9803106511379295E-2</v>
      </c>
      <c r="AL337">
        <v>0.1898031065113793</v>
      </c>
      <c r="AN337">
        <v>0.141920576322901</v>
      </c>
      <c r="AO337">
        <v>0.37068898349766072</v>
      </c>
    </row>
    <row r="338" spans="1:41" x14ac:dyDescent="0.35">
      <c r="A338" t="s">
        <v>21</v>
      </c>
      <c r="B338" t="s">
        <v>81</v>
      </c>
      <c r="C338" t="s">
        <v>121</v>
      </c>
      <c r="D338">
        <v>0.56999999999999995</v>
      </c>
      <c r="F338">
        <v>0.44717975295141971</v>
      </c>
      <c r="G338">
        <v>0.56694498033920893</v>
      </c>
      <c r="H338">
        <v>0.60105617397781008</v>
      </c>
      <c r="I338">
        <v>-0.12282024704858024</v>
      </c>
      <c r="J338">
        <f t="shared" si="5"/>
        <v>-0.11976522738778922</v>
      </c>
      <c r="K338">
        <v>-1</v>
      </c>
      <c r="L338">
        <v>0.56999999999999995</v>
      </c>
      <c r="M338">
        <v>0.44717975295141971</v>
      </c>
      <c r="N338">
        <v>0.56694498033920893</v>
      </c>
      <c r="O338">
        <v>0.60105617397781008</v>
      </c>
      <c r="AA338" t="s">
        <v>6</v>
      </c>
      <c r="AB338" t="s">
        <v>43</v>
      </c>
      <c r="AC338">
        <v>21</v>
      </c>
      <c r="AD338" t="s">
        <v>96</v>
      </c>
      <c r="AE338" t="s">
        <v>411</v>
      </c>
      <c r="AF338">
        <v>21</v>
      </c>
      <c r="AG338" t="s">
        <v>97</v>
      </c>
      <c r="AH338">
        <v>1.144410182879411E-2</v>
      </c>
      <c r="AI338">
        <v>0.01</v>
      </c>
      <c r="AJ338">
        <v>4.4266376554492406E-3</v>
      </c>
      <c r="AL338">
        <v>1.4426637655449241E-2</v>
      </c>
      <c r="AM338">
        <v>5</v>
      </c>
      <c r="AN338">
        <v>1.342757599795997E-2</v>
      </c>
      <c r="AO338">
        <v>2.9504406962309139E-2</v>
      </c>
    </row>
    <row r="339" spans="1:41" x14ac:dyDescent="0.35">
      <c r="A339" t="s">
        <v>21</v>
      </c>
      <c r="B339" t="s">
        <v>83</v>
      </c>
      <c r="C339" t="s">
        <v>72</v>
      </c>
      <c r="D339">
        <v>0.2</v>
      </c>
      <c r="F339">
        <v>0.19145474224104531</v>
      </c>
      <c r="G339">
        <v>0.27408690927612261</v>
      </c>
      <c r="H339">
        <v>0.50956478521890736</v>
      </c>
      <c r="I339">
        <v>-8.5452577589547052E-3</v>
      </c>
      <c r="J339">
        <f t="shared" si="5"/>
        <v>-8.2632167035077309E-2</v>
      </c>
      <c r="K339">
        <v>1</v>
      </c>
      <c r="L339">
        <v>0.2</v>
      </c>
      <c r="M339">
        <v>0.19145474224104531</v>
      </c>
      <c r="N339">
        <v>0.27408690927612261</v>
      </c>
      <c r="O339">
        <v>0.50956478521890736</v>
      </c>
      <c r="AA339" t="s">
        <v>7</v>
      </c>
      <c r="AB339" t="s">
        <v>43</v>
      </c>
      <c r="AC339">
        <v>21</v>
      </c>
      <c r="AD339" t="s">
        <v>96</v>
      </c>
      <c r="AE339" t="s">
        <v>436</v>
      </c>
      <c r="AF339">
        <v>21</v>
      </c>
      <c r="AG339" t="s">
        <v>97</v>
      </c>
      <c r="AH339">
        <v>7.5573114054221964E-3</v>
      </c>
      <c r="AI339">
        <v>0.01</v>
      </c>
      <c r="AJ339">
        <v>-0.01</v>
      </c>
      <c r="AM339" t="s">
        <v>148</v>
      </c>
      <c r="AN339">
        <v>8.2015566348158635E-3</v>
      </c>
      <c r="AO339">
        <v>1.9756654006537151E-2</v>
      </c>
    </row>
    <row r="340" spans="1:41" x14ac:dyDescent="0.35">
      <c r="A340" t="s">
        <v>21</v>
      </c>
      <c r="B340" t="s">
        <v>84</v>
      </c>
      <c r="C340" t="s">
        <v>85</v>
      </c>
      <c r="D340">
        <v>0.26</v>
      </c>
      <c r="F340">
        <v>0.24675513942097679</v>
      </c>
      <c r="G340">
        <v>0.34698323056710439</v>
      </c>
      <c r="H340">
        <v>0.6564136549080074</v>
      </c>
      <c r="I340">
        <v>-1.3244860579023215E-2</v>
      </c>
      <c r="J340">
        <f t="shared" si="5"/>
        <v>-0.1002280911461276</v>
      </c>
      <c r="K340">
        <v>1</v>
      </c>
      <c r="L340">
        <v>0.26</v>
      </c>
      <c r="M340">
        <v>0.24675513942097679</v>
      </c>
      <c r="N340">
        <v>0.34698323056710439</v>
      </c>
      <c r="O340">
        <v>0.6564136549080074</v>
      </c>
      <c r="AA340" t="s">
        <v>8</v>
      </c>
      <c r="AB340" t="s">
        <v>43</v>
      </c>
      <c r="AC340">
        <v>21</v>
      </c>
      <c r="AD340" t="s">
        <v>96</v>
      </c>
      <c r="AE340" t="s">
        <v>459</v>
      </c>
      <c r="AF340">
        <v>21</v>
      </c>
      <c r="AG340" t="s">
        <v>97</v>
      </c>
      <c r="AH340">
        <v>0.39841666812777249</v>
      </c>
      <c r="AI340">
        <v>0.32</v>
      </c>
      <c r="AJ340">
        <v>7.1232996576847674E-4</v>
      </c>
      <c r="AL340">
        <v>0.32071232996576848</v>
      </c>
      <c r="AM340">
        <v>1</v>
      </c>
      <c r="AN340">
        <v>0.46448559611919371</v>
      </c>
      <c r="AO340">
        <v>1</v>
      </c>
    </row>
    <row r="341" spans="1:41" x14ac:dyDescent="0.35">
      <c r="A341" t="s">
        <v>21</v>
      </c>
      <c r="B341" t="s">
        <v>86</v>
      </c>
      <c r="C341" t="s">
        <v>87</v>
      </c>
      <c r="D341">
        <v>0.33</v>
      </c>
      <c r="F341">
        <v>0.34373315479271888</v>
      </c>
      <c r="G341">
        <v>0.47087312575681312</v>
      </c>
      <c r="H341">
        <v>0.70319380289609168</v>
      </c>
      <c r="I341">
        <v>1.373315479271886E-2</v>
      </c>
      <c r="J341">
        <f t="shared" si="5"/>
        <v>-0.12713997096409424</v>
      </c>
      <c r="K341">
        <v>-1</v>
      </c>
      <c r="L341">
        <v>0.33</v>
      </c>
      <c r="M341">
        <v>0.34373315479271888</v>
      </c>
      <c r="N341">
        <v>0.47087312575681312</v>
      </c>
      <c r="O341">
        <v>0.70319380289609168</v>
      </c>
      <c r="AA341" t="s">
        <v>9</v>
      </c>
      <c r="AB341" t="s">
        <v>43</v>
      </c>
      <c r="AC341">
        <v>21</v>
      </c>
      <c r="AD341" t="s">
        <v>96</v>
      </c>
      <c r="AE341" t="s">
        <v>477</v>
      </c>
      <c r="AF341">
        <v>21</v>
      </c>
      <c r="AG341" t="s">
        <v>97</v>
      </c>
      <c r="AH341">
        <v>1.767618345761595E-2</v>
      </c>
      <c r="AI341">
        <v>0.02</v>
      </c>
      <c r="AJ341">
        <v>-1.3086462095258794E-3</v>
      </c>
      <c r="AL341">
        <v>1.8691353790474121E-2</v>
      </c>
      <c r="AM341">
        <v>4</v>
      </c>
      <c r="AN341">
        <v>2.0691735386867308E-2</v>
      </c>
      <c r="AO341">
        <v>4.5133958726321921E-2</v>
      </c>
    </row>
    <row r="342" spans="1:41" x14ac:dyDescent="0.35">
      <c r="A342" t="s">
        <v>21</v>
      </c>
      <c r="B342" t="s">
        <v>88</v>
      </c>
      <c r="C342" t="s">
        <v>89</v>
      </c>
      <c r="D342">
        <v>0.28000000000000003</v>
      </c>
      <c r="F342">
        <v>0.38532917724992721</v>
      </c>
      <c r="G342">
        <v>0.28688263266633102</v>
      </c>
      <c r="H342">
        <v>0.51321794436006052</v>
      </c>
      <c r="I342">
        <v>0.10532917724992719</v>
      </c>
      <c r="J342">
        <f t="shared" si="5"/>
        <v>9.8446544583596196E-2</v>
      </c>
      <c r="K342">
        <v>1</v>
      </c>
      <c r="L342">
        <v>0.28000000000000003</v>
      </c>
      <c r="M342">
        <v>0.38532917724992721</v>
      </c>
      <c r="N342">
        <v>0.28688263266633102</v>
      </c>
      <c r="O342">
        <v>0.51321794436006052</v>
      </c>
      <c r="AA342" t="s">
        <v>10</v>
      </c>
      <c r="AB342" t="s">
        <v>43</v>
      </c>
      <c r="AC342">
        <v>21</v>
      </c>
      <c r="AD342" t="s">
        <v>96</v>
      </c>
      <c r="AE342" t="s">
        <v>490</v>
      </c>
      <c r="AF342">
        <v>21</v>
      </c>
      <c r="AG342" t="s">
        <v>97</v>
      </c>
      <c r="AJ342">
        <v>0</v>
      </c>
      <c r="AM342" t="s">
        <v>148</v>
      </c>
      <c r="AO342">
        <v>0.1072222950818838</v>
      </c>
    </row>
    <row r="343" spans="1:41" x14ac:dyDescent="0.35">
      <c r="A343" t="s">
        <v>21</v>
      </c>
      <c r="B343" t="s">
        <v>90</v>
      </c>
      <c r="C343" t="s">
        <v>91</v>
      </c>
      <c r="D343">
        <v>0.01</v>
      </c>
      <c r="F343">
        <v>1.5901783560774929E-2</v>
      </c>
      <c r="G343">
        <v>8.5392277590019869E-2</v>
      </c>
      <c r="H343">
        <v>0.15335347403524061</v>
      </c>
      <c r="I343">
        <v>5.901783560774929E-3</v>
      </c>
      <c r="J343">
        <f t="shared" si="5"/>
        <v>-6.949049402924494E-2</v>
      </c>
      <c r="K343">
        <v>1</v>
      </c>
      <c r="L343">
        <v>0.01</v>
      </c>
      <c r="M343">
        <v>1.5901783560774929E-2</v>
      </c>
      <c r="N343">
        <v>8.5392277590019869E-2</v>
      </c>
      <c r="O343">
        <v>0.15335347403524061</v>
      </c>
      <c r="AA343" t="s">
        <v>11</v>
      </c>
      <c r="AB343" t="s">
        <v>43</v>
      </c>
      <c r="AC343">
        <v>21</v>
      </c>
      <c r="AD343" t="s">
        <v>96</v>
      </c>
      <c r="AE343" t="s">
        <v>491</v>
      </c>
      <c r="AF343">
        <v>21</v>
      </c>
      <c r="AG343" t="s">
        <v>97</v>
      </c>
      <c r="AH343">
        <v>9.2693471976682072E-3</v>
      </c>
      <c r="AI343">
        <v>0.01</v>
      </c>
      <c r="AJ343">
        <v>5.5169795536568964E-4</v>
      </c>
      <c r="AL343">
        <v>1.055169795536569E-2</v>
      </c>
      <c r="AM343">
        <v>7</v>
      </c>
      <c r="AN343">
        <v>1.0892666281886581E-2</v>
      </c>
      <c r="AO343">
        <v>2.405029995510766E-2</v>
      </c>
    </row>
    <row r="344" spans="1:41" x14ac:dyDescent="0.35">
      <c r="A344" t="s">
        <v>21</v>
      </c>
      <c r="B344" t="s">
        <v>62</v>
      </c>
      <c r="C344" t="s">
        <v>59</v>
      </c>
      <c r="D344">
        <v>0.14000000000000001</v>
      </c>
      <c r="F344">
        <v>0.20982409905057581</v>
      </c>
      <c r="G344">
        <v>0.13496125079168331</v>
      </c>
      <c r="H344">
        <v>0.29048964817182088</v>
      </c>
      <c r="I344">
        <v>6.9824099050575794E-2</v>
      </c>
      <c r="J344">
        <f t="shared" si="5"/>
        <v>7.48628482588925E-2</v>
      </c>
      <c r="K344">
        <v>1</v>
      </c>
      <c r="L344">
        <v>0.14000000000000001</v>
      </c>
      <c r="M344">
        <v>0.20982409905057581</v>
      </c>
      <c r="N344">
        <v>0.13496125079168331</v>
      </c>
      <c r="O344">
        <v>0.29048964817182088</v>
      </c>
      <c r="AA344" t="s">
        <v>12</v>
      </c>
      <c r="AB344" t="s">
        <v>43</v>
      </c>
      <c r="AC344">
        <v>21</v>
      </c>
      <c r="AD344" t="s">
        <v>96</v>
      </c>
      <c r="AE344" t="s">
        <v>492</v>
      </c>
      <c r="AF344">
        <v>21</v>
      </c>
      <c r="AG344" t="s">
        <v>97</v>
      </c>
      <c r="AJ344">
        <v>0</v>
      </c>
      <c r="AM344" t="s">
        <v>148</v>
      </c>
      <c r="AO344">
        <v>0.1072222950818838</v>
      </c>
    </row>
    <row r="345" spans="1:41" x14ac:dyDescent="0.35">
      <c r="A345" t="s">
        <v>21</v>
      </c>
      <c r="B345" t="s">
        <v>92</v>
      </c>
      <c r="C345" t="s">
        <v>93</v>
      </c>
      <c r="D345">
        <v>0.31</v>
      </c>
      <c r="F345">
        <v>0.61065791924510271</v>
      </c>
      <c r="G345">
        <v>0.2347556250511289</v>
      </c>
      <c r="H345">
        <v>0.53671864629311017</v>
      </c>
      <c r="I345">
        <v>0.30065791924510271</v>
      </c>
      <c r="J345">
        <f t="shared" si="5"/>
        <v>0.37590229419397381</v>
      </c>
      <c r="K345">
        <v>1</v>
      </c>
      <c r="L345">
        <v>0.31</v>
      </c>
      <c r="M345">
        <v>0.61065791924510271</v>
      </c>
      <c r="N345">
        <v>0.2347556250511289</v>
      </c>
      <c r="O345">
        <v>0.53671864629311017</v>
      </c>
      <c r="AA345" t="s">
        <v>13</v>
      </c>
      <c r="AB345" t="s">
        <v>43</v>
      </c>
      <c r="AC345">
        <v>21</v>
      </c>
      <c r="AD345" t="s">
        <v>96</v>
      </c>
      <c r="AE345" t="s">
        <v>493</v>
      </c>
      <c r="AF345">
        <v>21</v>
      </c>
      <c r="AG345" t="s">
        <v>97</v>
      </c>
      <c r="AH345">
        <v>0</v>
      </c>
      <c r="AI345">
        <v>0</v>
      </c>
      <c r="AJ345">
        <v>0</v>
      </c>
      <c r="AL345">
        <v>0</v>
      </c>
      <c r="AM345">
        <v>9</v>
      </c>
      <c r="AN345">
        <v>8.8248194103486145E-5</v>
      </c>
      <c r="AO345">
        <v>8.035341915548519E-4</v>
      </c>
    </row>
    <row r="346" spans="1:41" x14ac:dyDescent="0.35">
      <c r="A346" t="s">
        <v>21</v>
      </c>
      <c r="B346" t="s">
        <v>94</v>
      </c>
      <c r="C346" t="s">
        <v>95</v>
      </c>
      <c r="D346">
        <v>0.13</v>
      </c>
      <c r="F346">
        <v>0.1898031065113793</v>
      </c>
      <c r="G346">
        <v>0.141920576322901</v>
      </c>
      <c r="H346">
        <v>0.37068898349766072</v>
      </c>
      <c r="I346">
        <v>5.9803106511379295E-2</v>
      </c>
      <c r="J346">
        <f t="shared" si="5"/>
        <v>4.7882530188478295E-2</v>
      </c>
      <c r="K346">
        <v>1</v>
      </c>
      <c r="L346">
        <v>0.13</v>
      </c>
      <c r="M346">
        <v>0.1898031065113793</v>
      </c>
      <c r="N346">
        <v>0.141920576322901</v>
      </c>
      <c r="O346">
        <v>0.37068898349766072</v>
      </c>
      <c r="AA346" t="s">
        <v>14</v>
      </c>
      <c r="AB346" t="s">
        <v>43</v>
      </c>
      <c r="AC346">
        <v>21</v>
      </c>
      <c r="AD346" t="s">
        <v>96</v>
      </c>
      <c r="AE346" t="s">
        <v>494</v>
      </c>
      <c r="AF346">
        <v>21</v>
      </c>
      <c r="AG346" t="s">
        <v>97</v>
      </c>
      <c r="AH346">
        <v>7.6102010267772996E-3</v>
      </c>
      <c r="AI346">
        <v>0.01</v>
      </c>
      <c r="AJ346">
        <v>-3.9344901103740976E-3</v>
      </c>
      <c r="AL346">
        <v>6.0655098896259026E-3</v>
      </c>
      <c r="AM346">
        <v>8</v>
      </c>
      <c r="AN346">
        <v>8.9587535136218168E-3</v>
      </c>
      <c r="AO346">
        <v>1.988929685751099E-2</v>
      </c>
    </row>
    <row r="347" spans="1:41" x14ac:dyDescent="0.35">
      <c r="A347" t="s">
        <v>21</v>
      </c>
      <c r="B347" t="s">
        <v>96</v>
      </c>
      <c r="C347" t="s">
        <v>97</v>
      </c>
      <c r="D347">
        <v>0.04</v>
      </c>
      <c r="F347">
        <v>4.7272885803062187E-2</v>
      </c>
      <c r="G347">
        <v>4.939360280584517E-2</v>
      </c>
      <c r="H347">
        <v>0.1072222950818838</v>
      </c>
      <c r="I347">
        <v>7.272885803062186E-3</v>
      </c>
      <c r="J347">
        <f t="shared" si="5"/>
        <v>-2.1207170027829833E-3</v>
      </c>
      <c r="K347">
        <v>1</v>
      </c>
      <c r="L347">
        <v>0.04</v>
      </c>
      <c r="M347">
        <v>4.7272885803062187E-2</v>
      </c>
      <c r="N347">
        <v>4.939360280584517E-2</v>
      </c>
      <c r="O347">
        <v>0.1072222950818838</v>
      </c>
      <c r="AA347" t="s">
        <v>15</v>
      </c>
      <c r="AB347" t="s">
        <v>43</v>
      </c>
      <c r="AC347">
        <v>21</v>
      </c>
      <c r="AD347" t="s">
        <v>96</v>
      </c>
      <c r="AE347" t="s">
        <v>496</v>
      </c>
      <c r="AF347">
        <v>21</v>
      </c>
      <c r="AG347" t="s">
        <v>97</v>
      </c>
      <c r="AH347">
        <v>1.6213982665083759E-3</v>
      </c>
      <c r="AI347">
        <v>0</v>
      </c>
      <c r="AJ347">
        <v>0</v>
      </c>
      <c r="AM347" t="s">
        <v>148</v>
      </c>
      <c r="AN347">
        <v>1.7929494395090429E-3</v>
      </c>
      <c r="AO347">
        <v>4.8698686277525429E-3</v>
      </c>
    </row>
    <row r="348" spans="1:41" x14ac:dyDescent="0.35">
      <c r="A348" t="s">
        <v>19</v>
      </c>
      <c r="B348" t="s">
        <v>58</v>
      </c>
      <c r="C348" t="s">
        <v>59</v>
      </c>
      <c r="D348">
        <v>0.28000000000000003</v>
      </c>
      <c r="F348">
        <v>0.24747423349748759</v>
      </c>
      <c r="G348">
        <v>0.29615160700196708</v>
      </c>
      <c r="H348">
        <v>0.45500492213348293</v>
      </c>
      <c r="I348">
        <v>-3.2525766502512432E-2</v>
      </c>
      <c r="J348">
        <f t="shared" si="5"/>
        <v>-4.8677373504479482E-2</v>
      </c>
      <c r="K348">
        <v>1</v>
      </c>
      <c r="L348">
        <v>0.28000000000000003</v>
      </c>
      <c r="M348">
        <v>0.24747423349748759</v>
      </c>
      <c r="N348">
        <v>0.29615160700196708</v>
      </c>
      <c r="O348">
        <v>0.45500492213348293</v>
      </c>
      <c r="AA348" t="s">
        <v>16</v>
      </c>
      <c r="AB348" t="s">
        <v>43</v>
      </c>
      <c r="AC348">
        <v>21</v>
      </c>
      <c r="AD348" t="s">
        <v>96</v>
      </c>
      <c r="AE348" t="s">
        <v>497</v>
      </c>
      <c r="AF348">
        <v>21</v>
      </c>
      <c r="AG348" t="s">
        <v>97</v>
      </c>
      <c r="AH348">
        <v>1.9792903871760761E-2</v>
      </c>
      <c r="AI348">
        <v>0.02</v>
      </c>
      <c r="AJ348">
        <v>1.2358599085721088E-3</v>
      </c>
      <c r="AL348">
        <v>2.1235859908572109E-2</v>
      </c>
      <c r="AM348">
        <v>3</v>
      </c>
      <c r="AN348">
        <v>2.3159000000185389E-2</v>
      </c>
      <c r="AO348">
        <v>5.044252065686794E-2</v>
      </c>
    </row>
    <row r="349" spans="1:41" x14ac:dyDescent="0.35">
      <c r="A349" t="s">
        <v>19</v>
      </c>
      <c r="B349" t="s">
        <v>60</v>
      </c>
      <c r="C349" t="s">
        <v>59</v>
      </c>
      <c r="D349">
        <v>0.4</v>
      </c>
      <c r="F349">
        <v>0.43634965290981659</v>
      </c>
      <c r="G349">
        <v>0.45656184305558029</v>
      </c>
      <c r="H349">
        <v>0.66089677067272645</v>
      </c>
      <c r="I349">
        <v>3.6349652909816565E-2</v>
      </c>
      <c r="J349">
        <f t="shared" si="5"/>
        <v>-2.0212190145763698E-2</v>
      </c>
      <c r="K349">
        <v>1</v>
      </c>
      <c r="L349">
        <v>0.4</v>
      </c>
      <c r="M349">
        <v>0.43634965290981659</v>
      </c>
      <c r="N349">
        <v>0.45656184305558029</v>
      </c>
      <c r="O349">
        <v>0.66089677067272645</v>
      </c>
      <c r="AA349" t="s">
        <v>17</v>
      </c>
      <c r="AB349" t="s">
        <v>43</v>
      </c>
      <c r="AC349">
        <v>21</v>
      </c>
      <c r="AD349" t="s">
        <v>96</v>
      </c>
      <c r="AE349" t="s">
        <v>498</v>
      </c>
      <c r="AF349">
        <v>21</v>
      </c>
      <c r="AG349" t="s">
        <v>97</v>
      </c>
      <c r="AH349">
        <v>1.101480619597758E-2</v>
      </c>
      <c r="AI349">
        <v>0.01</v>
      </c>
      <c r="AJ349">
        <v>1.0705589564135205E-3</v>
      </c>
      <c r="AL349">
        <v>1.1070558956413521E-2</v>
      </c>
      <c r="AM349">
        <v>6</v>
      </c>
      <c r="AN349">
        <v>1.292718590561604E-2</v>
      </c>
      <c r="AO349">
        <v>2.8427768574881759E-2</v>
      </c>
    </row>
    <row r="350" spans="1:41" x14ac:dyDescent="0.35">
      <c r="A350" t="s">
        <v>19</v>
      </c>
      <c r="B350" t="s">
        <v>63</v>
      </c>
      <c r="C350" t="s">
        <v>64</v>
      </c>
      <c r="D350">
        <v>0.35</v>
      </c>
      <c r="F350">
        <v>0.43297585763472679</v>
      </c>
      <c r="G350">
        <v>0.41841068069098458</v>
      </c>
      <c r="H350">
        <v>0.60321286065844981</v>
      </c>
      <c r="I350">
        <v>8.2975857634726813E-2</v>
      </c>
      <c r="J350">
        <f t="shared" si="5"/>
        <v>1.4565176943742209E-2</v>
      </c>
      <c r="K350">
        <v>-1</v>
      </c>
      <c r="L350">
        <v>0.35</v>
      </c>
      <c r="M350">
        <v>0.43297585763472679</v>
      </c>
      <c r="N350">
        <v>0.41841068069098458</v>
      </c>
      <c r="O350">
        <v>0.60321286065844981</v>
      </c>
      <c r="AA350" t="s">
        <v>18</v>
      </c>
      <c r="AB350" t="s">
        <v>43</v>
      </c>
      <c r="AC350">
        <v>21</v>
      </c>
      <c r="AD350" t="s">
        <v>96</v>
      </c>
      <c r="AE350" t="s">
        <v>499</v>
      </c>
      <c r="AF350">
        <v>21</v>
      </c>
      <c r="AG350" t="s">
        <v>97</v>
      </c>
      <c r="AH350">
        <v>1.085406826498884E-2</v>
      </c>
      <c r="AI350">
        <v>0.01</v>
      </c>
      <c r="AJ350">
        <v>-0.01</v>
      </c>
      <c r="AM350" t="s">
        <v>148</v>
      </c>
      <c r="AN350">
        <v>1.1760843847576859E-2</v>
      </c>
      <c r="AO350">
        <v>2.8024650971092659E-2</v>
      </c>
    </row>
    <row r="351" spans="1:41" x14ac:dyDescent="0.35">
      <c r="A351" t="s">
        <v>19</v>
      </c>
      <c r="B351" t="s">
        <v>65</v>
      </c>
      <c r="C351" t="s">
        <v>66</v>
      </c>
      <c r="D351">
        <v>0.48</v>
      </c>
      <c r="F351">
        <v>0.60280730935927895</v>
      </c>
      <c r="G351">
        <v>0.58609747989825478</v>
      </c>
      <c r="H351">
        <v>0.8154829535886674</v>
      </c>
      <c r="I351">
        <v>0.12280730935927897</v>
      </c>
      <c r="J351">
        <f t="shared" si="5"/>
        <v>1.6709829461024173E-2</v>
      </c>
      <c r="K351">
        <v>-1</v>
      </c>
      <c r="L351">
        <v>0.48</v>
      </c>
      <c r="M351">
        <v>0.60280730935927895</v>
      </c>
      <c r="N351">
        <v>0.58609747989825478</v>
      </c>
      <c r="O351">
        <v>0.8154829535886674</v>
      </c>
      <c r="AA351" t="s">
        <v>19</v>
      </c>
      <c r="AB351" t="s">
        <v>43</v>
      </c>
      <c r="AC351">
        <v>21</v>
      </c>
      <c r="AD351" t="s">
        <v>96</v>
      </c>
      <c r="AE351" t="s">
        <v>500</v>
      </c>
      <c r="AF351">
        <v>21</v>
      </c>
      <c r="AG351" t="s">
        <v>97</v>
      </c>
      <c r="AJ351">
        <v>0</v>
      </c>
      <c r="AM351" t="s">
        <v>148</v>
      </c>
      <c r="AO351">
        <v>0.1072222950818838</v>
      </c>
    </row>
    <row r="352" spans="1:41" x14ac:dyDescent="0.35">
      <c r="A352" t="s">
        <v>19</v>
      </c>
      <c r="B352" t="s">
        <v>67</v>
      </c>
      <c r="C352" t="s">
        <v>68</v>
      </c>
      <c r="D352">
        <v>0.61</v>
      </c>
      <c r="F352">
        <v>0.64365631045856353</v>
      </c>
      <c r="G352">
        <v>0.69903013481091392</v>
      </c>
      <c r="H352">
        <v>0.87198431038549717</v>
      </c>
      <c r="I352">
        <v>3.3656310458563543E-2</v>
      </c>
      <c r="J352">
        <f t="shared" si="5"/>
        <v>-5.5373824352350387E-2</v>
      </c>
      <c r="K352">
        <v>-1</v>
      </c>
      <c r="L352">
        <v>0.61</v>
      </c>
      <c r="M352">
        <v>0.64365631045856353</v>
      </c>
      <c r="N352">
        <v>0.69903013481091392</v>
      </c>
      <c r="O352">
        <v>0.87198431038549717</v>
      </c>
      <c r="AA352" t="s">
        <v>20</v>
      </c>
      <c r="AB352" t="s">
        <v>43</v>
      </c>
      <c r="AC352">
        <v>21</v>
      </c>
      <c r="AD352" t="s">
        <v>96</v>
      </c>
      <c r="AE352" t="s">
        <v>501</v>
      </c>
      <c r="AF352">
        <v>21</v>
      </c>
      <c r="AG352" t="s">
        <v>97</v>
      </c>
      <c r="AH352">
        <v>1.3940265443954131E-2</v>
      </c>
      <c r="AI352">
        <v>0.02</v>
      </c>
      <c r="AJ352">
        <v>2.70202410589062E-3</v>
      </c>
      <c r="AL352">
        <v>2.270202410589062E-2</v>
      </c>
      <c r="AM352">
        <v>2</v>
      </c>
      <c r="AN352">
        <v>1.6337122348806059E-2</v>
      </c>
      <c r="AO352">
        <v>3.5764581452668677E-2</v>
      </c>
    </row>
    <row r="353" spans="1:41" x14ac:dyDescent="0.35">
      <c r="A353" t="s">
        <v>19</v>
      </c>
      <c r="B353" t="s">
        <v>67</v>
      </c>
      <c r="C353" t="s">
        <v>68</v>
      </c>
      <c r="D353">
        <v>0.78</v>
      </c>
      <c r="F353">
        <v>0.64365631045856353</v>
      </c>
      <c r="G353">
        <v>0.69903013481091392</v>
      </c>
      <c r="H353">
        <v>0.87198431038549717</v>
      </c>
      <c r="I353">
        <v>-0.1363436895414365</v>
      </c>
      <c r="J353">
        <f t="shared" si="5"/>
        <v>-5.5373824352350387E-2</v>
      </c>
      <c r="K353">
        <v>-1</v>
      </c>
      <c r="L353">
        <v>0.78</v>
      </c>
      <c r="M353">
        <v>0.64365631045856353</v>
      </c>
      <c r="N353">
        <v>0.69903013481091392</v>
      </c>
      <c r="O353">
        <v>0.87198431038549717</v>
      </c>
      <c r="AA353" t="s">
        <v>21</v>
      </c>
      <c r="AB353" t="s">
        <v>43</v>
      </c>
      <c r="AC353">
        <v>21</v>
      </c>
      <c r="AD353" t="s">
        <v>96</v>
      </c>
      <c r="AE353" t="s">
        <v>495</v>
      </c>
      <c r="AF353">
        <v>21</v>
      </c>
      <c r="AG353" t="s">
        <v>97</v>
      </c>
      <c r="AH353">
        <v>4.2433104590603322E-2</v>
      </c>
      <c r="AI353">
        <v>0.04</v>
      </c>
      <c r="AJ353">
        <v>7.272885803062186E-3</v>
      </c>
      <c r="AL353">
        <v>4.7272885803062187E-2</v>
      </c>
      <c r="AN353">
        <v>4.939360280584517E-2</v>
      </c>
      <c r="AO353">
        <v>0.1072222950818838</v>
      </c>
    </row>
    <row r="354" spans="1:41" x14ac:dyDescent="0.35">
      <c r="A354" t="s">
        <v>19</v>
      </c>
      <c r="B354" t="s">
        <v>71</v>
      </c>
      <c r="C354" t="s">
        <v>72</v>
      </c>
      <c r="D354">
        <v>0.28000000000000003</v>
      </c>
      <c r="F354">
        <v>0.27770118507128738</v>
      </c>
      <c r="G354">
        <v>0.34685189233899277</v>
      </c>
      <c r="H354">
        <v>0.56628996930677433</v>
      </c>
      <c r="I354">
        <v>-2.2988149287126447E-3</v>
      </c>
      <c r="J354">
        <f t="shared" si="5"/>
        <v>-6.9150707267705391E-2</v>
      </c>
      <c r="K354">
        <v>1</v>
      </c>
      <c r="L354">
        <v>0.28000000000000003</v>
      </c>
      <c r="M354">
        <v>0.27770118507128738</v>
      </c>
      <c r="N354">
        <v>0.34685189233899277</v>
      </c>
      <c r="O354">
        <v>0.56628996930677433</v>
      </c>
    </row>
    <row r="355" spans="1:41" x14ac:dyDescent="0.35">
      <c r="A355" t="s">
        <v>19</v>
      </c>
      <c r="B355" t="s">
        <v>73</v>
      </c>
      <c r="C355" t="s">
        <v>74</v>
      </c>
      <c r="D355">
        <v>0.1</v>
      </c>
      <c r="F355">
        <v>0.16506217374280241</v>
      </c>
      <c r="G355">
        <v>0.27475638535930091</v>
      </c>
      <c r="H355">
        <v>0.49547780709662992</v>
      </c>
      <c r="I355">
        <v>6.5062173742802404E-2</v>
      </c>
      <c r="J355">
        <f t="shared" si="5"/>
        <v>-0.1096942116164985</v>
      </c>
      <c r="K355">
        <v>1</v>
      </c>
      <c r="L355">
        <v>0.1</v>
      </c>
      <c r="M355">
        <v>0.16506217374280241</v>
      </c>
      <c r="N355">
        <v>0.27475638535930091</v>
      </c>
      <c r="O355">
        <v>0.49547780709662992</v>
      </c>
    </row>
    <row r="356" spans="1:41" x14ac:dyDescent="0.35">
      <c r="A356" t="s">
        <v>19</v>
      </c>
      <c r="B356" t="s">
        <v>75</v>
      </c>
      <c r="C356" t="s">
        <v>76</v>
      </c>
      <c r="D356">
        <v>0.71</v>
      </c>
      <c r="F356">
        <v>0.71373832431297757</v>
      </c>
      <c r="G356">
        <v>0</v>
      </c>
      <c r="H356">
        <v>0.89353471144569141</v>
      </c>
      <c r="I356">
        <v>3.7383243129776034E-3</v>
      </c>
      <c r="J356">
        <f t="shared" si="5"/>
        <v>0.71373832431297757</v>
      </c>
      <c r="K356">
        <v>-1</v>
      </c>
      <c r="L356">
        <v>0.71</v>
      </c>
      <c r="M356">
        <v>0.71373832431297757</v>
      </c>
      <c r="N356">
        <v>0</v>
      </c>
      <c r="O356">
        <v>0.89353471144569141</v>
      </c>
    </row>
    <row r="357" spans="1:41" x14ac:dyDescent="0.35">
      <c r="A357" t="s">
        <v>19</v>
      </c>
      <c r="B357" t="s">
        <v>61</v>
      </c>
      <c r="C357" t="s">
        <v>59</v>
      </c>
      <c r="D357">
        <v>0.19</v>
      </c>
      <c r="F357">
        <v>0.16068938360186319</v>
      </c>
      <c r="G357">
        <v>0.21290057641259169</v>
      </c>
      <c r="H357">
        <v>0.34484939941272719</v>
      </c>
      <c r="I357">
        <v>-2.9310616398136813E-2</v>
      </c>
      <c r="J357">
        <f t="shared" si="5"/>
        <v>-5.2211192810728502E-2</v>
      </c>
      <c r="K357">
        <v>1</v>
      </c>
      <c r="L357">
        <v>0.19</v>
      </c>
      <c r="M357">
        <v>0.16068938360186319</v>
      </c>
      <c r="N357">
        <v>0.21290057641259169</v>
      </c>
      <c r="O357">
        <v>0.34484939941272719</v>
      </c>
    </row>
    <row r="358" spans="1:41" x14ac:dyDescent="0.35">
      <c r="A358" t="s">
        <v>19</v>
      </c>
      <c r="B358" t="s">
        <v>77</v>
      </c>
      <c r="C358" t="s">
        <v>78</v>
      </c>
      <c r="D358">
        <v>0.15</v>
      </c>
      <c r="F358">
        <v>0.10624161743811909</v>
      </c>
      <c r="G358">
        <v>8.2869959197279117E-2</v>
      </c>
      <c r="H358">
        <v>0.13599784012763261</v>
      </c>
      <c r="I358">
        <v>-4.3758382561880901E-2</v>
      </c>
      <c r="J358">
        <f t="shared" si="5"/>
        <v>2.3371658240839976E-2</v>
      </c>
      <c r="K358">
        <v>1</v>
      </c>
      <c r="L358">
        <v>0.15</v>
      </c>
      <c r="M358">
        <v>0.10624161743811909</v>
      </c>
      <c r="N358">
        <v>8.2869959197279117E-2</v>
      </c>
      <c r="O358">
        <v>0.13599784012763261</v>
      </c>
    </row>
    <row r="359" spans="1:41" x14ac:dyDescent="0.35">
      <c r="A359" t="s">
        <v>19</v>
      </c>
      <c r="B359" t="s">
        <v>79</v>
      </c>
      <c r="C359" t="s">
        <v>80</v>
      </c>
      <c r="D359">
        <v>0.4</v>
      </c>
      <c r="F359">
        <v>0.50250775771874956</v>
      </c>
      <c r="G359">
        <v>0.56469125330648984</v>
      </c>
      <c r="H359">
        <v>0.60869149573073256</v>
      </c>
      <c r="I359">
        <v>0.10250775771874954</v>
      </c>
      <c r="J359">
        <f t="shared" si="5"/>
        <v>-6.2183495587740278E-2</v>
      </c>
      <c r="K359">
        <v>-1</v>
      </c>
      <c r="L359">
        <v>0.4</v>
      </c>
      <c r="M359">
        <v>0.50250775771874956</v>
      </c>
      <c r="N359">
        <v>0.56469125330648984</v>
      </c>
      <c r="O359">
        <v>0.60869149573073256</v>
      </c>
    </row>
    <row r="360" spans="1:41" x14ac:dyDescent="0.35">
      <c r="A360" t="s">
        <v>19</v>
      </c>
      <c r="B360" t="s">
        <v>81</v>
      </c>
      <c r="C360" t="s">
        <v>121</v>
      </c>
      <c r="D360">
        <v>0.66</v>
      </c>
      <c r="F360">
        <v>0.33569232520429509</v>
      </c>
      <c r="G360">
        <v>0.45732295388477012</v>
      </c>
      <c r="H360">
        <v>0.49393632078733879</v>
      </c>
      <c r="I360">
        <v>-0.32430767479570494</v>
      </c>
      <c r="J360">
        <f t="shared" si="5"/>
        <v>-0.12163062868047503</v>
      </c>
      <c r="K360">
        <v>-1</v>
      </c>
      <c r="L360">
        <v>0.66</v>
      </c>
      <c r="M360">
        <v>0.33569232520429509</v>
      </c>
      <c r="N360">
        <v>0.45732295388477012</v>
      </c>
      <c r="O360">
        <v>0.49393632078733879</v>
      </c>
    </row>
    <row r="361" spans="1:41" x14ac:dyDescent="0.35">
      <c r="A361" t="s">
        <v>19</v>
      </c>
      <c r="B361" t="s">
        <v>83</v>
      </c>
      <c r="C361" t="s">
        <v>72</v>
      </c>
      <c r="D361">
        <v>0.18</v>
      </c>
      <c r="F361">
        <v>0.22674069118360571</v>
      </c>
      <c r="G361">
        <v>0.24855748795240881</v>
      </c>
      <c r="H361">
        <v>0.46895549991856222</v>
      </c>
      <c r="I361">
        <v>4.6740691183605715E-2</v>
      </c>
      <c r="J361">
        <f t="shared" si="5"/>
        <v>-2.1816796768803104E-2</v>
      </c>
      <c r="K361">
        <v>1</v>
      </c>
      <c r="L361">
        <v>0.18</v>
      </c>
      <c r="M361">
        <v>0.22674069118360571</v>
      </c>
      <c r="N361">
        <v>0.24855748795240881</v>
      </c>
      <c r="O361">
        <v>0.46895549991856222</v>
      </c>
    </row>
    <row r="362" spans="1:41" x14ac:dyDescent="0.35">
      <c r="A362" t="s">
        <v>19</v>
      </c>
      <c r="B362" t="s">
        <v>84</v>
      </c>
      <c r="C362" t="s">
        <v>85</v>
      </c>
      <c r="D362">
        <v>0.24</v>
      </c>
      <c r="F362">
        <v>0.24411886492986151</v>
      </c>
      <c r="G362">
        <v>0.24789151436013029</v>
      </c>
      <c r="H362">
        <v>0.54119597828317367</v>
      </c>
      <c r="I362">
        <v>4.118864929861521E-3</v>
      </c>
      <c r="J362">
        <f t="shared" si="5"/>
        <v>-3.7726494302687819E-3</v>
      </c>
      <c r="K362">
        <v>1</v>
      </c>
      <c r="L362">
        <v>0.24</v>
      </c>
      <c r="M362">
        <v>0.24411886492986151</v>
      </c>
      <c r="N362">
        <v>0.24789151436013029</v>
      </c>
      <c r="O362">
        <v>0.54119597828317367</v>
      </c>
    </row>
    <row r="363" spans="1:41" x14ac:dyDescent="0.35">
      <c r="A363" t="s">
        <v>19</v>
      </c>
      <c r="B363" t="s">
        <v>86</v>
      </c>
      <c r="C363" t="s">
        <v>87</v>
      </c>
      <c r="D363">
        <v>0</v>
      </c>
      <c r="F363">
        <v>0</v>
      </c>
      <c r="G363">
        <v>0.1649068080853982</v>
      </c>
      <c r="H363">
        <v>0.50633146505004345</v>
      </c>
      <c r="I363">
        <v>0</v>
      </c>
      <c r="J363">
        <f t="shared" si="5"/>
        <v>-0.1649068080853982</v>
      </c>
      <c r="K363">
        <v>-1</v>
      </c>
      <c r="L363">
        <v>0</v>
      </c>
      <c r="M363">
        <v>0</v>
      </c>
      <c r="N363">
        <v>0.1649068080853982</v>
      </c>
      <c r="O363">
        <v>0.50633146505004345</v>
      </c>
    </row>
    <row r="364" spans="1:41" x14ac:dyDescent="0.35">
      <c r="A364" t="s">
        <v>19</v>
      </c>
      <c r="B364" t="s">
        <v>88</v>
      </c>
      <c r="C364" t="s">
        <v>89</v>
      </c>
      <c r="F364">
        <v>0</v>
      </c>
      <c r="G364">
        <v>0</v>
      </c>
      <c r="H364">
        <v>0.51321794436006074</v>
      </c>
      <c r="I364">
        <v>0</v>
      </c>
      <c r="J364">
        <f t="shared" si="5"/>
        <v>0</v>
      </c>
      <c r="K364">
        <v>1</v>
      </c>
      <c r="M364">
        <v>0</v>
      </c>
      <c r="N364">
        <v>0</v>
      </c>
      <c r="O364">
        <v>0.51321794436006074</v>
      </c>
    </row>
    <row r="365" spans="1:41" x14ac:dyDescent="0.35">
      <c r="A365" t="s">
        <v>19</v>
      </c>
      <c r="B365" t="s">
        <v>90</v>
      </c>
      <c r="C365" t="s">
        <v>91</v>
      </c>
      <c r="D365">
        <v>0</v>
      </c>
      <c r="F365">
        <v>3.769807552452595E-3</v>
      </c>
      <c r="G365">
        <v>2.974254073319298E-2</v>
      </c>
      <c r="H365">
        <v>5.4222648373714537E-2</v>
      </c>
      <c r="I365">
        <v>3.769807552452595E-3</v>
      </c>
      <c r="J365">
        <f t="shared" si="5"/>
        <v>-2.5972733180740386E-2</v>
      </c>
      <c r="K365">
        <v>1</v>
      </c>
      <c r="L365">
        <v>0</v>
      </c>
      <c r="M365">
        <v>3.769807552452595E-3</v>
      </c>
      <c r="N365">
        <v>2.974254073319298E-2</v>
      </c>
      <c r="O365">
        <v>5.4222648373714537E-2</v>
      </c>
    </row>
    <row r="366" spans="1:41" x14ac:dyDescent="0.35">
      <c r="A366" t="s">
        <v>19</v>
      </c>
      <c r="B366" t="s">
        <v>62</v>
      </c>
      <c r="C366" t="s">
        <v>59</v>
      </c>
      <c r="D366">
        <v>0.26</v>
      </c>
      <c r="F366">
        <v>0.14538366398078301</v>
      </c>
      <c r="G366">
        <v>0.21899240153772939</v>
      </c>
      <c r="H366">
        <v>0.35926859631499508</v>
      </c>
      <c r="I366">
        <v>-0.114616336019217</v>
      </c>
      <c r="J366">
        <f t="shared" si="5"/>
        <v>-7.3608737556946385E-2</v>
      </c>
      <c r="K366">
        <v>1</v>
      </c>
      <c r="L366">
        <v>0.26</v>
      </c>
      <c r="M366">
        <v>0.14538366398078301</v>
      </c>
      <c r="N366">
        <v>0.21899240153772939</v>
      </c>
      <c r="O366">
        <v>0.35926859631499508</v>
      </c>
    </row>
    <row r="367" spans="1:41" x14ac:dyDescent="0.35">
      <c r="A367" t="s">
        <v>19</v>
      </c>
      <c r="B367" t="s">
        <v>92</v>
      </c>
      <c r="C367" t="s">
        <v>93</v>
      </c>
      <c r="F367">
        <v>0</v>
      </c>
      <c r="G367">
        <v>0</v>
      </c>
      <c r="H367">
        <v>0.53671864629311017</v>
      </c>
      <c r="I367">
        <v>0</v>
      </c>
      <c r="J367">
        <f t="shared" ref="J367:J430" si="6">F367-G367</f>
        <v>0</v>
      </c>
      <c r="K367">
        <v>1</v>
      </c>
      <c r="M367">
        <v>0</v>
      </c>
      <c r="N367">
        <v>0</v>
      </c>
      <c r="O367">
        <v>0.53671864629311017</v>
      </c>
    </row>
    <row r="368" spans="1:41" x14ac:dyDescent="0.35">
      <c r="A368" t="s">
        <v>19</v>
      </c>
      <c r="B368" t="s">
        <v>94</v>
      </c>
      <c r="C368" t="s">
        <v>95</v>
      </c>
      <c r="D368">
        <v>0.26</v>
      </c>
      <c r="F368">
        <v>0.14538366398078301</v>
      </c>
      <c r="G368">
        <v>0.21899240153772931</v>
      </c>
      <c r="H368">
        <v>0.531034594119009</v>
      </c>
      <c r="I368">
        <v>-0.114616336019217</v>
      </c>
      <c r="J368">
        <f t="shared" si="6"/>
        <v>-7.3608737556946302E-2</v>
      </c>
      <c r="K368">
        <v>1</v>
      </c>
      <c r="L368">
        <v>0.26</v>
      </c>
      <c r="M368">
        <v>0.14538366398078301</v>
      </c>
      <c r="N368">
        <v>0.21899240153772931</v>
      </c>
      <c r="O368">
        <v>0.531034594119009</v>
      </c>
    </row>
    <row r="369" spans="1:15" x14ac:dyDescent="0.35">
      <c r="A369" t="s">
        <v>19</v>
      </c>
      <c r="B369" t="s">
        <v>96</v>
      </c>
      <c r="C369" t="s">
        <v>97</v>
      </c>
      <c r="F369">
        <v>0</v>
      </c>
      <c r="G369">
        <v>0</v>
      </c>
      <c r="H369">
        <v>0.1072222950818838</v>
      </c>
      <c r="I369">
        <v>0</v>
      </c>
      <c r="J369">
        <f t="shared" si="6"/>
        <v>0</v>
      </c>
      <c r="K369">
        <v>1</v>
      </c>
      <c r="M369">
        <v>0</v>
      </c>
      <c r="N369">
        <v>0</v>
      </c>
      <c r="O369">
        <v>0.1072222950818838</v>
      </c>
    </row>
    <row r="370" spans="1:15" x14ac:dyDescent="0.35">
      <c r="A370" t="s">
        <v>10</v>
      </c>
      <c r="B370" t="s">
        <v>58</v>
      </c>
      <c r="C370" t="s">
        <v>59</v>
      </c>
      <c r="D370">
        <v>0.34</v>
      </c>
      <c r="F370">
        <v>0.35824776130241348</v>
      </c>
      <c r="G370">
        <v>0.38826246484671861</v>
      </c>
      <c r="H370">
        <v>0.54152061834259457</v>
      </c>
      <c r="I370">
        <v>1.8247761302413457E-2</v>
      </c>
      <c r="J370">
        <f t="shared" si="6"/>
        <v>-3.0014703544305132E-2</v>
      </c>
      <c r="K370">
        <v>1</v>
      </c>
      <c r="L370">
        <v>0.34</v>
      </c>
      <c r="M370">
        <v>0.35824776130241348</v>
      </c>
      <c r="N370">
        <v>0.38826246484671861</v>
      </c>
      <c r="O370">
        <v>0.54152061834259457</v>
      </c>
    </row>
    <row r="371" spans="1:15" x14ac:dyDescent="0.35">
      <c r="A371" t="s">
        <v>10</v>
      </c>
      <c r="B371" t="s">
        <v>60</v>
      </c>
      <c r="C371" t="s">
        <v>59</v>
      </c>
      <c r="D371">
        <v>0.49</v>
      </c>
      <c r="F371">
        <v>0.50344358767826436</v>
      </c>
      <c r="G371">
        <v>0.54108148205161433</v>
      </c>
      <c r="H371">
        <v>0.71646436884586517</v>
      </c>
      <c r="I371">
        <v>1.3443587678264368E-2</v>
      </c>
      <c r="J371">
        <f t="shared" si="6"/>
        <v>-3.7637894373349967E-2</v>
      </c>
      <c r="K371">
        <v>1</v>
      </c>
      <c r="L371">
        <v>0.49</v>
      </c>
      <c r="M371">
        <v>0.50344358767826436</v>
      </c>
      <c r="N371">
        <v>0.54108148205161433</v>
      </c>
      <c r="O371">
        <v>0.71646436884586517</v>
      </c>
    </row>
    <row r="372" spans="1:15" x14ac:dyDescent="0.35">
      <c r="A372" t="s">
        <v>10</v>
      </c>
      <c r="B372" t="s">
        <v>63</v>
      </c>
      <c r="C372" t="s">
        <v>64</v>
      </c>
      <c r="D372">
        <v>0.6</v>
      </c>
      <c r="F372">
        <v>0.64245619272688415</v>
      </c>
      <c r="G372">
        <v>0.64673122129801963</v>
      </c>
      <c r="H372">
        <v>0.78411682223577162</v>
      </c>
      <c r="I372">
        <v>4.2456192726884168E-2</v>
      </c>
      <c r="J372">
        <f t="shared" si="6"/>
        <v>-4.2750285711354863E-3</v>
      </c>
      <c r="K372">
        <v>-1</v>
      </c>
      <c r="L372">
        <v>0.6</v>
      </c>
      <c r="M372">
        <v>0.64245619272688415</v>
      </c>
      <c r="N372">
        <v>0.64673122129801963</v>
      </c>
      <c r="O372">
        <v>0.78411682223577162</v>
      </c>
    </row>
    <row r="373" spans="1:15" x14ac:dyDescent="0.35">
      <c r="A373" t="s">
        <v>10</v>
      </c>
      <c r="B373" t="s">
        <v>65</v>
      </c>
      <c r="C373" t="s">
        <v>66</v>
      </c>
      <c r="D373">
        <v>0.74</v>
      </c>
      <c r="F373">
        <v>0.78037139595302418</v>
      </c>
      <c r="G373">
        <v>0.79607402990467424</v>
      </c>
      <c r="H373">
        <v>0.91441695435466941</v>
      </c>
      <c r="I373">
        <v>4.0371395953024192E-2</v>
      </c>
      <c r="J373">
        <f t="shared" si="6"/>
        <v>-1.5702633951650058E-2</v>
      </c>
      <c r="K373">
        <v>-1</v>
      </c>
      <c r="L373">
        <v>0.74</v>
      </c>
      <c r="M373">
        <v>0.78037139595302418</v>
      </c>
      <c r="N373">
        <v>0.79607402990467424</v>
      </c>
      <c r="O373">
        <v>0.91441695435466941</v>
      </c>
    </row>
    <row r="374" spans="1:15" x14ac:dyDescent="0.35">
      <c r="A374" t="s">
        <v>10</v>
      </c>
      <c r="B374" t="s">
        <v>67</v>
      </c>
      <c r="C374" t="s">
        <v>68</v>
      </c>
      <c r="D374">
        <v>0.66</v>
      </c>
      <c r="F374">
        <v>0.67717112502182653</v>
      </c>
      <c r="G374">
        <v>0.73548729866882923</v>
      </c>
      <c r="H374">
        <v>0.89074239343955031</v>
      </c>
      <c r="I374">
        <v>1.7171125021826494E-2</v>
      </c>
      <c r="J374">
        <f t="shared" si="6"/>
        <v>-5.83161736470027E-2</v>
      </c>
      <c r="K374">
        <v>-1</v>
      </c>
      <c r="L374">
        <v>0.66</v>
      </c>
      <c r="M374">
        <v>0.67717112502182653</v>
      </c>
      <c r="N374">
        <v>0.73548729866882923</v>
      </c>
      <c r="O374">
        <v>0.89074239343955031</v>
      </c>
    </row>
    <row r="375" spans="1:15" x14ac:dyDescent="0.35">
      <c r="A375" t="s">
        <v>10</v>
      </c>
      <c r="B375" t="s">
        <v>67</v>
      </c>
      <c r="C375" t="s">
        <v>68</v>
      </c>
      <c r="D375">
        <v>0.83</v>
      </c>
      <c r="F375">
        <v>0.67717112502182653</v>
      </c>
      <c r="G375">
        <v>0.73548729866882923</v>
      </c>
      <c r="H375">
        <v>0.89074239343955031</v>
      </c>
      <c r="I375">
        <v>-0.15282887497817343</v>
      </c>
      <c r="J375">
        <f t="shared" si="6"/>
        <v>-5.83161736470027E-2</v>
      </c>
      <c r="K375">
        <v>-1</v>
      </c>
      <c r="L375">
        <v>0.83</v>
      </c>
      <c r="M375">
        <v>0.67717112502182653</v>
      </c>
      <c r="N375">
        <v>0.73548729866882923</v>
      </c>
      <c r="O375">
        <v>0.89074239343955031</v>
      </c>
    </row>
    <row r="376" spans="1:15" x14ac:dyDescent="0.35">
      <c r="A376" t="s">
        <v>10</v>
      </c>
      <c r="B376" t="s">
        <v>71</v>
      </c>
      <c r="C376" t="s">
        <v>72</v>
      </c>
      <c r="D376">
        <v>0.35</v>
      </c>
      <c r="F376">
        <v>0.33576474501780013</v>
      </c>
      <c r="G376">
        <v>0.41845815097206712</v>
      </c>
      <c r="H376">
        <v>0.64512154092334184</v>
      </c>
      <c r="I376">
        <v>-1.4235254982199852E-2</v>
      </c>
      <c r="J376">
        <f t="shared" si="6"/>
        <v>-8.2693405954266996E-2</v>
      </c>
      <c r="K376">
        <v>1</v>
      </c>
      <c r="L376">
        <v>0.35</v>
      </c>
      <c r="M376">
        <v>0.33576474501780013</v>
      </c>
      <c r="N376">
        <v>0.41845815097206712</v>
      </c>
      <c r="O376">
        <v>0.64512154092334184</v>
      </c>
    </row>
    <row r="377" spans="1:15" x14ac:dyDescent="0.35">
      <c r="A377" t="s">
        <v>10</v>
      </c>
      <c r="B377" t="s">
        <v>73</v>
      </c>
      <c r="C377" t="s">
        <v>74</v>
      </c>
      <c r="D377">
        <v>0.22</v>
      </c>
      <c r="F377">
        <v>0.24587337139288251</v>
      </c>
      <c r="G377">
        <v>0.29644331784061101</v>
      </c>
      <c r="H377">
        <v>0.52823302502562697</v>
      </c>
      <c r="I377">
        <v>2.587337139288251E-2</v>
      </c>
      <c r="J377">
        <f t="shared" si="6"/>
        <v>-5.0569946447728498E-2</v>
      </c>
      <c r="K377">
        <v>1</v>
      </c>
      <c r="L377">
        <v>0.22</v>
      </c>
      <c r="M377">
        <v>0.24587337139288251</v>
      </c>
      <c r="N377">
        <v>0.29644331784061101</v>
      </c>
      <c r="O377">
        <v>0.52823302502562697</v>
      </c>
    </row>
    <row r="378" spans="1:15" x14ac:dyDescent="0.35">
      <c r="A378" t="s">
        <v>10</v>
      </c>
      <c r="B378" t="s">
        <v>75</v>
      </c>
      <c r="C378" t="s">
        <v>76</v>
      </c>
      <c r="D378">
        <v>0.81</v>
      </c>
      <c r="F378">
        <v>0</v>
      </c>
      <c r="G378">
        <v>0</v>
      </c>
      <c r="H378">
        <v>0.89353471144569141</v>
      </c>
      <c r="I378">
        <v>-0.81</v>
      </c>
      <c r="J378">
        <f t="shared" si="6"/>
        <v>0</v>
      </c>
      <c r="K378">
        <v>-1</v>
      </c>
      <c r="L378">
        <v>0.81</v>
      </c>
      <c r="M378">
        <v>0</v>
      </c>
      <c r="N378">
        <v>0</v>
      </c>
      <c r="O378">
        <v>0.89353471144569141</v>
      </c>
    </row>
    <row r="379" spans="1:15" x14ac:dyDescent="0.35">
      <c r="A379" t="s">
        <v>10</v>
      </c>
      <c r="B379" t="s">
        <v>61</v>
      </c>
      <c r="C379" t="s">
        <v>59</v>
      </c>
      <c r="D379">
        <v>0.27</v>
      </c>
      <c r="F379">
        <v>0.20061071273131509</v>
      </c>
      <c r="G379">
        <v>0.35242448242356939</v>
      </c>
      <c r="H379">
        <v>0.52474887067537535</v>
      </c>
      <c r="I379">
        <v>-6.9389287268684929E-2</v>
      </c>
      <c r="J379">
        <f t="shared" si="6"/>
        <v>-0.1518137696922543</v>
      </c>
      <c r="K379">
        <v>1</v>
      </c>
      <c r="L379">
        <v>0.27</v>
      </c>
      <c r="M379">
        <v>0.20061071273131509</v>
      </c>
      <c r="N379">
        <v>0.35242448242356939</v>
      </c>
      <c r="O379">
        <v>0.52474887067537535</v>
      </c>
    </row>
    <row r="380" spans="1:15" x14ac:dyDescent="0.35">
      <c r="A380" t="s">
        <v>10</v>
      </c>
      <c r="B380" t="s">
        <v>77</v>
      </c>
      <c r="C380" t="s">
        <v>78</v>
      </c>
      <c r="D380">
        <v>0.41</v>
      </c>
      <c r="F380">
        <v>0.14196424012721251</v>
      </c>
      <c r="G380">
        <v>0.33259062137134232</v>
      </c>
      <c r="H380">
        <v>0.41095586179162358</v>
      </c>
      <c r="I380">
        <v>-0.26803575987278749</v>
      </c>
      <c r="J380">
        <f t="shared" si="6"/>
        <v>-0.19062638124412981</v>
      </c>
      <c r="K380">
        <v>1</v>
      </c>
      <c r="L380">
        <v>0.41</v>
      </c>
      <c r="M380">
        <v>0.14196424012721251</v>
      </c>
      <c r="N380">
        <v>0.33259062137134232</v>
      </c>
      <c r="O380">
        <v>0.41095586179162358</v>
      </c>
    </row>
    <row r="381" spans="1:15" x14ac:dyDescent="0.35">
      <c r="A381" t="s">
        <v>10</v>
      </c>
      <c r="B381" t="s">
        <v>79</v>
      </c>
      <c r="C381" t="s">
        <v>80</v>
      </c>
      <c r="D381">
        <v>0.53</v>
      </c>
      <c r="F381">
        <v>0.39101199159199251</v>
      </c>
      <c r="G381">
        <v>0.31609417747329721</v>
      </c>
      <c r="H381">
        <v>0.37100682551279912</v>
      </c>
      <c r="I381">
        <v>-0.13898800840800751</v>
      </c>
      <c r="J381">
        <f t="shared" si="6"/>
        <v>7.4917814118695303E-2</v>
      </c>
      <c r="K381">
        <v>-1</v>
      </c>
      <c r="L381">
        <v>0.53</v>
      </c>
      <c r="M381">
        <v>0.39101199159199251</v>
      </c>
      <c r="N381">
        <v>0.31609417747329721</v>
      </c>
      <c r="O381">
        <v>0.37100682551279912</v>
      </c>
    </row>
    <row r="382" spans="1:15" x14ac:dyDescent="0.35">
      <c r="A382" t="s">
        <v>10</v>
      </c>
      <c r="B382" t="s">
        <v>81</v>
      </c>
      <c r="C382" t="s">
        <v>121</v>
      </c>
      <c r="D382">
        <v>0.87</v>
      </c>
      <c r="F382">
        <v>0.40939667513885719</v>
      </c>
      <c r="G382">
        <v>0.99546067152044848</v>
      </c>
      <c r="H382">
        <v>1</v>
      </c>
      <c r="I382">
        <v>-0.4606033248611428</v>
      </c>
      <c r="J382">
        <f t="shared" si="6"/>
        <v>-0.58606399638159123</v>
      </c>
      <c r="K382">
        <v>-1</v>
      </c>
      <c r="L382">
        <v>0.87</v>
      </c>
      <c r="M382">
        <v>0.40939667513885719</v>
      </c>
      <c r="N382">
        <v>0.99546067152044848</v>
      </c>
      <c r="O382">
        <v>1</v>
      </c>
    </row>
    <row r="383" spans="1:15" x14ac:dyDescent="0.35">
      <c r="A383" t="s">
        <v>10</v>
      </c>
      <c r="B383" t="s">
        <v>83</v>
      </c>
      <c r="C383" t="s">
        <v>72</v>
      </c>
      <c r="D383">
        <v>0.44</v>
      </c>
      <c r="F383">
        <v>0.37621055901582651</v>
      </c>
      <c r="G383">
        <v>0.58240376680097261</v>
      </c>
      <c r="H383">
        <v>1</v>
      </c>
      <c r="I383">
        <v>-6.3789440984173496E-2</v>
      </c>
      <c r="J383">
        <f t="shared" si="6"/>
        <v>-0.2061932077851461</v>
      </c>
      <c r="K383">
        <v>1</v>
      </c>
      <c r="L383">
        <v>0.44</v>
      </c>
      <c r="M383">
        <v>0.37621055901582651</v>
      </c>
      <c r="N383">
        <v>0.58240376680097261</v>
      </c>
      <c r="O383">
        <v>1</v>
      </c>
    </row>
    <row r="384" spans="1:15" x14ac:dyDescent="0.35">
      <c r="A384" t="s">
        <v>10</v>
      </c>
      <c r="B384" t="s">
        <v>84</v>
      </c>
      <c r="C384" t="s">
        <v>85</v>
      </c>
      <c r="D384">
        <v>0.01</v>
      </c>
      <c r="F384">
        <v>1.159847481924578E-2</v>
      </c>
      <c r="G384">
        <v>8.2590534857913678E-2</v>
      </c>
      <c r="H384">
        <v>0.34899429350990868</v>
      </c>
      <c r="I384">
        <v>1.5984748192457796E-3</v>
      </c>
      <c r="J384">
        <f t="shared" si="6"/>
        <v>-7.0992060038667898E-2</v>
      </c>
      <c r="K384">
        <v>1</v>
      </c>
      <c r="L384">
        <v>0.01</v>
      </c>
      <c r="M384">
        <v>1.159847481924578E-2</v>
      </c>
      <c r="N384">
        <v>8.2590534857913678E-2</v>
      </c>
      <c r="O384">
        <v>0.34899429350990868</v>
      </c>
    </row>
    <row r="385" spans="1:15" x14ac:dyDescent="0.35">
      <c r="A385" t="s">
        <v>10</v>
      </c>
      <c r="B385" t="s">
        <v>86</v>
      </c>
      <c r="C385" t="s">
        <v>87</v>
      </c>
      <c r="D385">
        <v>0.15</v>
      </c>
      <c r="F385">
        <v>0.24424195914589639</v>
      </c>
      <c r="G385">
        <v>0.34080679190262242</v>
      </c>
      <c r="H385">
        <v>0.57618096334917401</v>
      </c>
      <c r="I385">
        <v>9.4241959145896392E-2</v>
      </c>
      <c r="J385">
        <f t="shared" si="6"/>
        <v>-9.6564832756726032E-2</v>
      </c>
      <c r="K385">
        <v>-1</v>
      </c>
      <c r="L385">
        <v>0.15</v>
      </c>
      <c r="M385">
        <v>0.24424195914589639</v>
      </c>
      <c r="N385">
        <v>0.34080679190262242</v>
      </c>
      <c r="O385">
        <v>0.57618096334917401</v>
      </c>
    </row>
    <row r="386" spans="1:15" x14ac:dyDescent="0.35">
      <c r="A386" t="s">
        <v>10</v>
      </c>
      <c r="B386" t="s">
        <v>88</v>
      </c>
      <c r="C386" t="s">
        <v>89</v>
      </c>
      <c r="D386">
        <v>0.57999999999999996</v>
      </c>
      <c r="F386">
        <v>0.58792892768844862</v>
      </c>
      <c r="G386">
        <v>0.63760156150214486</v>
      </c>
      <c r="H386">
        <v>1</v>
      </c>
      <c r="I386">
        <v>7.9289276884486615E-3</v>
      </c>
      <c r="J386">
        <f t="shared" si="6"/>
        <v>-4.9672633813696243E-2</v>
      </c>
      <c r="K386">
        <v>1</v>
      </c>
      <c r="L386">
        <v>0.57999999999999996</v>
      </c>
      <c r="M386">
        <v>0.58792892768844862</v>
      </c>
      <c r="N386">
        <v>0.63760156150214486</v>
      </c>
      <c r="O386">
        <v>1</v>
      </c>
    </row>
    <row r="387" spans="1:15" x14ac:dyDescent="0.35">
      <c r="A387" t="s">
        <v>10</v>
      </c>
      <c r="B387" t="s">
        <v>90</v>
      </c>
      <c r="C387" t="s">
        <v>91</v>
      </c>
      <c r="D387">
        <v>0.03</v>
      </c>
      <c r="F387">
        <v>5.603678999366217E-2</v>
      </c>
      <c r="G387">
        <v>0.26741748780777008</v>
      </c>
      <c r="H387">
        <v>0.47760135730056502</v>
      </c>
      <c r="I387">
        <v>2.6036789993662171E-2</v>
      </c>
      <c r="J387">
        <f t="shared" si="6"/>
        <v>-0.2113806978141079</v>
      </c>
      <c r="K387">
        <v>1</v>
      </c>
      <c r="L387">
        <v>0.03</v>
      </c>
      <c r="M387">
        <v>5.603678999366217E-2</v>
      </c>
      <c r="N387">
        <v>0.26741748780777008</v>
      </c>
      <c r="O387">
        <v>0.47760135730056502</v>
      </c>
    </row>
    <row r="388" spans="1:15" x14ac:dyDescent="0.35">
      <c r="A388" t="s">
        <v>10</v>
      </c>
      <c r="B388" t="s">
        <v>62</v>
      </c>
      <c r="C388" t="s">
        <v>59</v>
      </c>
      <c r="D388">
        <v>0.27</v>
      </c>
      <c r="F388">
        <v>0.37068898349766088</v>
      </c>
      <c r="G388">
        <v>0.27128143006497202</v>
      </c>
      <c r="H388">
        <v>0.38334861550654309</v>
      </c>
      <c r="I388">
        <v>0.10068898349766087</v>
      </c>
      <c r="J388">
        <f t="shared" si="6"/>
        <v>9.9407553432688867E-2</v>
      </c>
      <c r="K388">
        <v>1</v>
      </c>
      <c r="L388">
        <v>0.27</v>
      </c>
      <c r="M388">
        <v>0.37068898349766088</v>
      </c>
      <c r="N388">
        <v>0.27128143006497202</v>
      </c>
      <c r="O388">
        <v>0.38334861550654309</v>
      </c>
    </row>
    <row r="389" spans="1:15" x14ac:dyDescent="0.35">
      <c r="A389" t="s">
        <v>10</v>
      </c>
      <c r="B389" t="s">
        <v>92</v>
      </c>
      <c r="C389" t="s">
        <v>93</v>
      </c>
      <c r="F389">
        <v>0</v>
      </c>
      <c r="G389">
        <v>0</v>
      </c>
      <c r="H389">
        <v>0.53671864629311017</v>
      </c>
      <c r="I389">
        <v>0</v>
      </c>
      <c r="J389">
        <f t="shared" si="6"/>
        <v>0</v>
      </c>
      <c r="K389">
        <v>1</v>
      </c>
      <c r="M389">
        <v>0</v>
      </c>
      <c r="N389">
        <v>0</v>
      </c>
      <c r="O389">
        <v>0.53671864629311017</v>
      </c>
    </row>
    <row r="390" spans="1:15" x14ac:dyDescent="0.35">
      <c r="A390" t="s">
        <v>10</v>
      </c>
      <c r="B390" t="s">
        <v>94</v>
      </c>
      <c r="C390" t="s">
        <v>95</v>
      </c>
      <c r="D390">
        <v>0.27</v>
      </c>
      <c r="F390">
        <v>0.37068898349766088</v>
      </c>
      <c r="G390">
        <v>0.27128143006497202</v>
      </c>
      <c r="H390">
        <v>0.64070186905336668</v>
      </c>
      <c r="I390">
        <v>0.10068898349766087</v>
      </c>
      <c r="J390">
        <f t="shared" si="6"/>
        <v>9.9407553432688867E-2</v>
      </c>
      <c r="K390">
        <v>1</v>
      </c>
      <c r="L390">
        <v>0.27</v>
      </c>
      <c r="M390">
        <v>0.37068898349766088</v>
      </c>
      <c r="N390">
        <v>0.27128143006497202</v>
      </c>
      <c r="O390">
        <v>0.64070186905336668</v>
      </c>
    </row>
    <row r="391" spans="1:15" x14ac:dyDescent="0.35">
      <c r="A391" t="s">
        <v>10</v>
      </c>
      <c r="B391" t="s">
        <v>96</v>
      </c>
      <c r="C391" t="s">
        <v>97</v>
      </c>
      <c r="F391">
        <v>0</v>
      </c>
      <c r="G391">
        <v>0</v>
      </c>
      <c r="H391">
        <v>0.1072222950818838</v>
      </c>
      <c r="I391">
        <v>0</v>
      </c>
      <c r="J391">
        <f t="shared" si="6"/>
        <v>0</v>
      </c>
      <c r="K391">
        <v>1</v>
      </c>
      <c r="M391">
        <v>0</v>
      </c>
      <c r="N391">
        <v>0</v>
      </c>
      <c r="O391">
        <v>0.1072222950818838</v>
      </c>
    </row>
    <row r="392" spans="1:15" x14ac:dyDescent="0.35">
      <c r="A392" t="s">
        <v>11</v>
      </c>
      <c r="B392" t="s">
        <v>58</v>
      </c>
      <c r="C392" t="s">
        <v>59</v>
      </c>
      <c r="D392">
        <v>0.18</v>
      </c>
      <c r="F392">
        <v>0.21406333716338449</v>
      </c>
      <c r="G392">
        <v>0.20823550845946481</v>
      </c>
      <c r="H392">
        <v>0.37696566497976408</v>
      </c>
      <c r="I392">
        <v>3.4063337163384499E-2</v>
      </c>
      <c r="J392">
        <f t="shared" si="6"/>
        <v>5.8278287039196797E-3</v>
      </c>
      <c r="K392">
        <v>1</v>
      </c>
      <c r="L392">
        <v>0.18</v>
      </c>
      <c r="M392">
        <v>0.21406333716338449</v>
      </c>
      <c r="N392">
        <v>0.20823550845946481</v>
      </c>
      <c r="O392">
        <v>0.37696566497976408</v>
      </c>
    </row>
    <row r="393" spans="1:15" x14ac:dyDescent="0.35">
      <c r="A393" t="s">
        <v>11</v>
      </c>
      <c r="B393" t="s">
        <v>60</v>
      </c>
      <c r="C393" t="s">
        <v>59</v>
      </c>
      <c r="D393">
        <v>0.24</v>
      </c>
      <c r="F393">
        <v>0.32371822450196969</v>
      </c>
      <c r="G393">
        <v>0.34123345684765849</v>
      </c>
      <c r="H393">
        <v>0.54829516619025209</v>
      </c>
      <c r="I393">
        <v>8.3718224501969696E-2</v>
      </c>
      <c r="J393">
        <f t="shared" si="6"/>
        <v>-1.7515232345688803E-2</v>
      </c>
      <c r="K393">
        <v>1</v>
      </c>
      <c r="L393">
        <v>0.24</v>
      </c>
      <c r="M393">
        <v>0.32371822450196969</v>
      </c>
      <c r="N393">
        <v>0.34123345684765849</v>
      </c>
      <c r="O393">
        <v>0.54829516619025209</v>
      </c>
    </row>
    <row r="394" spans="1:15" x14ac:dyDescent="0.35">
      <c r="A394" t="s">
        <v>11</v>
      </c>
      <c r="B394" t="s">
        <v>63</v>
      </c>
      <c r="C394" t="s">
        <v>64</v>
      </c>
      <c r="D394">
        <v>0.44</v>
      </c>
      <c r="F394">
        <v>0.48623356994629219</v>
      </c>
      <c r="G394">
        <v>0.50333581166216212</v>
      </c>
      <c r="H394">
        <v>0.67050112385768978</v>
      </c>
      <c r="I394">
        <v>4.6233569946292186E-2</v>
      </c>
      <c r="J394">
        <f t="shared" si="6"/>
        <v>-1.7102241715869937E-2</v>
      </c>
      <c r="K394">
        <v>-1</v>
      </c>
      <c r="L394">
        <v>0.44</v>
      </c>
      <c r="M394">
        <v>0.48623356994629219</v>
      </c>
      <c r="N394">
        <v>0.50333581166216212</v>
      </c>
      <c r="O394">
        <v>0.67050112385768978</v>
      </c>
    </row>
    <row r="395" spans="1:15" x14ac:dyDescent="0.35">
      <c r="A395" t="s">
        <v>11</v>
      </c>
      <c r="B395" t="s">
        <v>65</v>
      </c>
      <c r="C395" t="s">
        <v>66</v>
      </c>
      <c r="D395">
        <v>0.5</v>
      </c>
      <c r="F395">
        <v>0.51630172871104407</v>
      </c>
      <c r="G395">
        <v>0.60135529149041678</v>
      </c>
      <c r="H395">
        <v>0.82267192942287515</v>
      </c>
      <c r="I395">
        <v>1.6301728711044072E-2</v>
      </c>
      <c r="J395">
        <f t="shared" si="6"/>
        <v>-8.5053562779372704E-2</v>
      </c>
      <c r="K395">
        <v>-1</v>
      </c>
      <c r="L395">
        <v>0.5</v>
      </c>
      <c r="M395">
        <v>0.51630172871104407</v>
      </c>
      <c r="N395">
        <v>0.60135529149041678</v>
      </c>
      <c r="O395">
        <v>0.82267192942287515</v>
      </c>
    </row>
    <row r="396" spans="1:15" x14ac:dyDescent="0.35">
      <c r="A396" t="s">
        <v>11</v>
      </c>
      <c r="B396" t="s">
        <v>67</v>
      </c>
      <c r="C396" t="s">
        <v>68</v>
      </c>
      <c r="D396">
        <v>0.21</v>
      </c>
      <c r="F396">
        <v>0.2071043669165738</v>
      </c>
      <c r="G396">
        <v>0.39522043599495299</v>
      </c>
      <c r="H396">
        <v>0.71566695160172134</v>
      </c>
      <c r="I396">
        <v>-2.8956330834261912E-3</v>
      </c>
      <c r="J396">
        <f t="shared" si="6"/>
        <v>-0.18811606907837919</v>
      </c>
      <c r="K396">
        <v>-1</v>
      </c>
      <c r="L396">
        <v>0.21</v>
      </c>
      <c r="M396">
        <v>0.2071043669165738</v>
      </c>
      <c r="N396">
        <v>0.39522043599495299</v>
      </c>
      <c r="O396">
        <v>0.71566695160172134</v>
      </c>
    </row>
    <row r="397" spans="1:15" x14ac:dyDescent="0.35">
      <c r="A397" t="s">
        <v>11</v>
      </c>
      <c r="B397" t="s">
        <v>67</v>
      </c>
      <c r="C397" t="s">
        <v>68</v>
      </c>
      <c r="D397">
        <v>0.44</v>
      </c>
      <c r="F397">
        <v>0.2071043669165738</v>
      </c>
      <c r="G397">
        <v>0.39522043599495299</v>
      </c>
      <c r="H397">
        <v>0.71566695160172134</v>
      </c>
      <c r="I397">
        <v>-0.2328956330834262</v>
      </c>
      <c r="J397">
        <f t="shared" si="6"/>
        <v>-0.18811606907837919</v>
      </c>
      <c r="K397">
        <v>-1</v>
      </c>
      <c r="L397">
        <v>0.44</v>
      </c>
      <c r="M397">
        <v>0.2071043669165738</v>
      </c>
      <c r="N397">
        <v>0.39522043599495299</v>
      </c>
      <c r="O397">
        <v>0.71566695160172134</v>
      </c>
    </row>
    <row r="398" spans="1:15" x14ac:dyDescent="0.35">
      <c r="A398" t="s">
        <v>11</v>
      </c>
      <c r="B398" t="s">
        <v>71</v>
      </c>
      <c r="C398" t="s">
        <v>72</v>
      </c>
      <c r="D398">
        <v>0.26</v>
      </c>
      <c r="F398">
        <v>0.16947640715696441</v>
      </c>
      <c r="G398">
        <v>0.32087117368517382</v>
      </c>
      <c r="H398">
        <v>0.53768770852251313</v>
      </c>
      <c r="I398">
        <v>-9.05235928430356E-2</v>
      </c>
      <c r="J398">
        <f t="shared" si="6"/>
        <v>-0.15139476652820941</v>
      </c>
      <c r="K398">
        <v>1</v>
      </c>
      <c r="L398">
        <v>0.26</v>
      </c>
      <c r="M398">
        <v>0.16947640715696441</v>
      </c>
      <c r="N398">
        <v>0.32087117368517382</v>
      </c>
      <c r="O398">
        <v>0.53768770852251313</v>
      </c>
    </row>
    <row r="399" spans="1:15" x14ac:dyDescent="0.35">
      <c r="A399" t="s">
        <v>11</v>
      </c>
      <c r="B399" t="s">
        <v>73</v>
      </c>
      <c r="C399" t="s">
        <v>74</v>
      </c>
      <c r="D399">
        <v>0.08</v>
      </c>
      <c r="F399">
        <v>0.2044617197879704</v>
      </c>
      <c r="G399">
        <v>0.1280306536179785</v>
      </c>
      <c r="H399">
        <v>0.27386816621632382</v>
      </c>
      <c r="I399">
        <v>0.1244617197879704</v>
      </c>
      <c r="J399">
        <f t="shared" si="6"/>
        <v>7.6431066169991901E-2</v>
      </c>
      <c r="K399">
        <v>1</v>
      </c>
      <c r="L399">
        <v>0.08</v>
      </c>
      <c r="M399">
        <v>0.2044617197879704</v>
      </c>
      <c r="N399">
        <v>0.1280306536179785</v>
      </c>
      <c r="O399">
        <v>0.27386816621632382</v>
      </c>
    </row>
    <row r="400" spans="1:15" x14ac:dyDescent="0.35">
      <c r="A400" t="s">
        <v>11</v>
      </c>
      <c r="B400" t="s">
        <v>75</v>
      </c>
      <c r="C400" t="s">
        <v>76</v>
      </c>
      <c r="D400">
        <v>0.12</v>
      </c>
      <c r="F400">
        <v>0</v>
      </c>
      <c r="G400">
        <v>0.21077981640471821</v>
      </c>
      <c r="H400">
        <v>0.73068362546889187</v>
      </c>
      <c r="I400">
        <v>-0.12</v>
      </c>
      <c r="J400">
        <f t="shared" si="6"/>
        <v>-0.21077981640471821</v>
      </c>
      <c r="K400">
        <v>-1</v>
      </c>
      <c r="L400">
        <v>0.12</v>
      </c>
      <c r="M400">
        <v>0</v>
      </c>
      <c r="N400">
        <v>0.21077981640471821</v>
      </c>
      <c r="O400">
        <v>0.73068362546889187</v>
      </c>
    </row>
    <row r="401" spans="1:15" x14ac:dyDescent="0.35">
      <c r="A401" t="s">
        <v>11</v>
      </c>
      <c r="B401" t="s">
        <v>61</v>
      </c>
      <c r="C401" t="s">
        <v>59</v>
      </c>
      <c r="D401">
        <v>0.26</v>
      </c>
      <c r="F401">
        <v>0.2379075168320105</v>
      </c>
      <c r="G401">
        <v>0.26014077732131619</v>
      </c>
      <c r="H401">
        <v>0.37728202675416028</v>
      </c>
      <c r="I401">
        <v>-2.2092483167989507E-2</v>
      </c>
      <c r="J401">
        <f t="shared" si="6"/>
        <v>-2.2233260489305684E-2</v>
      </c>
      <c r="K401">
        <v>1</v>
      </c>
      <c r="L401">
        <v>0.26</v>
      </c>
      <c r="M401">
        <v>0.2379075168320105</v>
      </c>
      <c r="N401">
        <v>0.26014077732131619</v>
      </c>
      <c r="O401">
        <v>0.37728202675416028</v>
      </c>
    </row>
    <row r="402" spans="1:15" x14ac:dyDescent="0.35">
      <c r="A402" t="s">
        <v>11</v>
      </c>
      <c r="B402" t="s">
        <v>77</v>
      </c>
      <c r="C402" t="s">
        <v>78</v>
      </c>
      <c r="D402">
        <v>0</v>
      </c>
      <c r="F402">
        <v>0</v>
      </c>
      <c r="G402">
        <v>5.3188394299955678E-2</v>
      </c>
      <c r="H402">
        <v>0.1033165862297441</v>
      </c>
      <c r="I402">
        <v>0</v>
      </c>
      <c r="J402">
        <f t="shared" si="6"/>
        <v>-5.3188394299955678E-2</v>
      </c>
      <c r="K402">
        <v>1</v>
      </c>
      <c r="L402">
        <v>0</v>
      </c>
      <c r="M402">
        <v>0</v>
      </c>
      <c r="N402">
        <v>5.3188394299955678E-2</v>
      </c>
      <c r="O402">
        <v>0.1033165862297441</v>
      </c>
    </row>
    <row r="403" spans="1:15" x14ac:dyDescent="0.35">
      <c r="A403" t="s">
        <v>11</v>
      </c>
      <c r="B403" t="s">
        <v>79</v>
      </c>
      <c r="C403" t="s">
        <v>80</v>
      </c>
      <c r="D403">
        <v>0</v>
      </c>
      <c r="F403">
        <v>0</v>
      </c>
      <c r="G403">
        <v>0</v>
      </c>
      <c r="H403">
        <v>0.44084722039107382</v>
      </c>
      <c r="I403">
        <v>0</v>
      </c>
      <c r="J403">
        <f t="shared" si="6"/>
        <v>0</v>
      </c>
      <c r="K403">
        <v>-1</v>
      </c>
      <c r="L403">
        <v>0</v>
      </c>
      <c r="M403">
        <v>0</v>
      </c>
      <c r="N403">
        <v>0</v>
      </c>
      <c r="O403">
        <v>0.44084722039107382</v>
      </c>
    </row>
    <row r="404" spans="1:15" x14ac:dyDescent="0.35">
      <c r="A404" t="s">
        <v>11</v>
      </c>
      <c r="B404" t="s">
        <v>81</v>
      </c>
      <c r="C404" t="s">
        <v>121</v>
      </c>
      <c r="D404">
        <v>0.6</v>
      </c>
      <c r="F404">
        <v>0.47627623245536688</v>
      </c>
      <c r="G404">
        <v>0</v>
      </c>
      <c r="H404">
        <v>0.60105617397781008</v>
      </c>
      <c r="I404">
        <v>-0.1237237675446331</v>
      </c>
      <c r="J404">
        <f t="shared" si="6"/>
        <v>0.47627623245536688</v>
      </c>
      <c r="K404">
        <v>-1</v>
      </c>
      <c r="L404">
        <v>0.6</v>
      </c>
      <c r="M404">
        <v>0.47627623245536688</v>
      </c>
      <c r="N404">
        <v>0</v>
      </c>
      <c r="O404">
        <v>0.60105617397781008</v>
      </c>
    </row>
    <row r="405" spans="1:15" x14ac:dyDescent="0.35">
      <c r="A405" t="s">
        <v>11</v>
      </c>
      <c r="B405" t="s">
        <v>83</v>
      </c>
      <c r="C405" t="s">
        <v>72</v>
      </c>
      <c r="D405">
        <v>0.09</v>
      </c>
      <c r="F405">
        <v>5.9098453989978983E-2</v>
      </c>
      <c r="G405">
        <v>0.140548397736697</v>
      </c>
      <c r="H405">
        <v>0.29714698518633231</v>
      </c>
      <c r="I405">
        <v>-3.0901546010021014E-2</v>
      </c>
      <c r="J405">
        <f t="shared" si="6"/>
        <v>-8.1449943746718018E-2</v>
      </c>
      <c r="K405">
        <v>1</v>
      </c>
      <c r="L405">
        <v>0.09</v>
      </c>
      <c r="M405">
        <v>5.9098453989978983E-2</v>
      </c>
      <c r="N405">
        <v>0.140548397736697</v>
      </c>
      <c r="O405">
        <v>0.29714698518633231</v>
      </c>
    </row>
    <row r="406" spans="1:15" x14ac:dyDescent="0.35">
      <c r="A406" t="s">
        <v>11</v>
      </c>
      <c r="B406" t="s">
        <v>84</v>
      </c>
      <c r="C406" t="s">
        <v>85</v>
      </c>
      <c r="D406">
        <v>0.53</v>
      </c>
      <c r="F406">
        <v>0.52620553696114492</v>
      </c>
      <c r="G406">
        <v>0.62115179065545856</v>
      </c>
      <c r="H406">
        <v>0.97519978260990126</v>
      </c>
      <c r="I406">
        <v>-3.7944630388551115E-3</v>
      </c>
      <c r="J406">
        <f t="shared" si="6"/>
        <v>-9.4946253694313643E-2</v>
      </c>
      <c r="K406">
        <v>1</v>
      </c>
      <c r="L406">
        <v>0.53</v>
      </c>
      <c r="M406">
        <v>0.52620553696114492</v>
      </c>
      <c r="N406">
        <v>0.62115179065545856</v>
      </c>
      <c r="O406">
        <v>0.97519978260990126</v>
      </c>
    </row>
    <row r="407" spans="1:15" x14ac:dyDescent="0.35">
      <c r="A407" t="s">
        <v>11</v>
      </c>
      <c r="B407" t="s">
        <v>86</v>
      </c>
      <c r="C407" t="s">
        <v>87</v>
      </c>
      <c r="D407">
        <v>0.79</v>
      </c>
      <c r="F407">
        <v>0.79192770519007727</v>
      </c>
      <c r="G407">
        <v>0.90196777641777304</v>
      </c>
      <c r="H407">
        <v>1</v>
      </c>
      <c r="I407">
        <v>1.9277051900772335E-3</v>
      </c>
      <c r="J407">
        <f t="shared" si="6"/>
        <v>-0.11004007122769577</v>
      </c>
      <c r="K407">
        <v>-1</v>
      </c>
      <c r="L407">
        <v>0.79</v>
      </c>
      <c r="M407">
        <v>0.79192770519007727</v>
      </c>
      <c r="N407">
        <v>0.90196777641777304</v>
      </c>
      <c r="O407">
        <v>1</v>
      </c>
    </row>
    <row r="408" spans="1:15" x14ac:dyDescent="0.35">
      <c r="A408" t="s">
        <v>11</v>
      </c>
      <c r="B408" t="s">
        <v>88</v>
      </c>
      <c r="C408" t="s">
        <v>89</v>
      </c>
      <c r="D408">
        <v>0.12</v>
      </c>
      <c r="F408">
        <v>0</v>
      </c>
      <c r="G408">
        <v>0.17755865547424979</v>
      </c>
      <c r="H408">
        <v>0.37028535028306891</v>
      </c>
      <c r="I408">
        <v>-0.12</v>
      </c>
      <c r="J408">
        <f t="shared" si="6"/>
        <v>-0.17755865547424979</v>
      </c>
      <c r="K408">
        <v>1</v>
      </c>
      <c r="L408">
        <v>0.12</v>
      </c>
      <c r="M408">
        <v>0</v>
      </c>
      <c r="N408">
        <v>0.17755865547424979</v>
      </c>
      <c r="O408">
        <v>0.37028535028306891</v>
      </c>
    </row>
    <row r="409" spans="1:15" x14ac:dyDescent="0.35">
      <c r="A409" t="s">
        <v>11</v>
      </c>
      <c r="B409" t="s">
        <v>90</v>
      </c>
      <c r="C409" t="s">
        <v>91</v>
      </c>
      <c r="D409">
        <v>0</v>
      </c>
      <c r="F409">
        <v>0</v>
      </c>
      <c r="G409">
        <v>1.0133121711786919E-2</v>
      </c>
      <c r="H409">
        <v>1.9291703357101259E-2</v>
      </c>
      <c r="I409">
        <v>0</v>
      </c>
      <c r="J409">
        <f t="shared" si="6"/>
        <v>-1.0133121711786919E-2</v>
      </c>
      <c r="K409">
        <v>1</v>
      </c>
      <c r="L409">
        <v>0</v>
      </c>
      <c r="M409">
        <v>0</v>
      </c>
      <c r="N409">
        <v>1.0133121711786919E-2</v>
      </c>
      <c r="O409">
        <v>1.9291703357101259E-2</v>
      </c>
    </row>
    <row r="410" spans="1:15" x14ac:dyDescent="0.35">
      <c r="A410" t="s">
        <v>11</v>
      </c>
      <c r="B410" t="s">
        <v>62</v>
      </c>
      <c r="C410" t="s">
        <v>59</v>
      </c>
      <c r="D410">
        <v>0.05</v>
      </c>
      <c r="F410">
        <v>8.0564270156173401E-2</v>
      </c>
      <c r="G410">
        <v>2.333229120941982E-2</v>
      </c>
      <c r="H410">
        <v>0.2053198019948799</v>
      </c>
      <c r="I410">
        <v>3.0564270156173398E-2</v>
      </c>
      <c r="J410">
        <f t="shared" si="6"/>
        <v>5.7231978946753581E-2</v>
      </c>
      <c r="K410">
        <v>1</v>
      </c>
      <c r="L410">
        <v>0.05</v>
      </c>
      <c r="M410">
        <v>8.0564270156173401E-2</v>
      </c>
      <c r="N410">
        <v>2.333229120941982E-2</v>
      </c>
      <c r="O410">
        <v>0.2053198019948799</v>
      </c>
    </row>
    <row r="411" spans="1:15" x14ac:dyDescent="0.35">
      <c r="A411" t="s">
        <v>11</v>
      </c>
      <c r="B411" t="s">
        <v>92</v>
      </c>
      <c r="C411" t="s">
        <v>93</v>
      </c>
      <c r="F411">
        <v>0</v>
      </c>
      <c r="G411">
        <v>0</v>
      </c>
      <c r="H411">
        <v>0.53671864629311017</v>
      </c>
      <c r="I411">
        <v>0</v>
      </c>
      <c r="J411">
        <f t="shared" si="6"/>
        <v>0</v>
      </c>
      <c r="K411">
        <v>1</v>
      </c>
      <c r="M411">
        <v>0</v>
      </c>
      <c r="N411">
        <v>0</v>
      </c>
      <c r="O411">
        <v>0.53671864629311017</v>
      </c>
    </row>
    <row r="412" spans="1:15" x14ac:dyDescent="0.35">
      <c r="A412" t="s">
        <v>11</v>
      </c>
      <c r="B412" t="s">
        <v>94</v>
      </c>
      <c r="C412" t="s">
        <v>95</v>
      </c>
      <c r="D412">
        <v>0.08</v>
      </c>
      <c r="F412">
        <v>0.15636727173023321</v>
      </c>
      <c r="G412">
        <v>3.5932414623576658E-2</v>
      </c>
      <c r="H412">
        <v>0.1470976482655432</v>
      </c>
      <c r="I412">
        <v>7.6367271730233208E-2</v>
      </c>
      <c r="J412">
        <f t="shared" si="6"/>
        <v>0.12043485710665655</v>
      </c>
      <c r="K412">
        <v>1</v>
      </c>
      <c r="L412">
        <v>0.08</v>
      </c>
      <c r="M412">
        <v>0.15636727173023321</v>
      </c>
      <c r="N412">
        <v>3.5932414623576658E-2</v>
      </c>
      <c r="O412">
        <v>0.1470976482655432</v>
      </c>
    </row>
    <row r="413" spans="1:15" x14ac:dyDescent="0.35">
      <c r="A413" t="s">
        <v>11</v>
      </c>
      <c r="B413" t="s">
        <v>96</v>
      </c>
      <c r="C413" t="s">
        <v>97</v>
      </c>
      <c r="D413">
        <v>0.01</v>
      </c>
      <c r="F413">
        <v>1.055169795536569E-2</v>
      </c>
      <c r="G413">
        <v>1.0892666281886581E-2</v>
      </c>
      <c r="H413">
        <v>2.405029995510766E-2</v>
      </c>
      <c r="I413">
        <v>5.5169795536568964E-4</v>
      </c>
      <c r="J413">
        <f t="shared" si="6"/>
        <v>-3.4096832652089071E-4</v>
      </c>
      <c r="K413">
        <v>1</v>
      </c>
      <c r="L413">
        <v>0.01</v>
      </c>
      <c r="M413">
        <v>1.055169795536569E-2</v>
      </c>
      <c r="N413">
        <v>1.0892666281886581E-2</v>
      </c>
      <c r="O413">
        <v>2.405029995510766E-2</v>
      </c>
    </row>
    <row r="414" spans="1:15" x14ac:dyDescent="0.35">
      <c r="A414" t="s">
        <v>12</v>
      </c>
      <c r="B414" t="s">
        <v>58</v>
      </c>
      <c r="C414" t="s">
        <v>59</v>
      </c>
      <c r="D414">
        <v>0.17</v>
      </c>
      <c r="F414">
        <v>0.28398657587085391</v>
      </c>
      <c r="G414">
        <v>0.17988034743847289</v>
      </c>
      <c r="H414">
        <v>0.32353631234019381</v>
      </c>
      <c r="I414">
        <v>0.1139865758708539</v>
      </c>
      <c r="J414">
        <f t="shared" si="6"/>
        <v>0.10410622843238101</v>
      </c>
      <c r="K414">
        <v>1</v>
      </c>
      <c r="L414">
        <v>0.17</v>
      </c>
      <c r="M414">
        <v>0.28398657587085391</v>
      </c>
      <c r="N414">
        <v>0.17988034743847289</v>
      </c>
      <c r="O414">
        <v>0.32353631234019381</v>
      </c>
    </row>
    <row r="415" spans="1:15" x14ac:dyDescent="0.35">
      <c r="A415" t="s">
        <v>12</v>
      </c>
      <c r="B415" t="s">
        <v>60</v>
      </c>
      <c r="C415" t="s">
        <v>59</v>
      </c>
      <c r="D415">
        <v>0.28999999999999998</v>
      </c>
      <c r="F415">
        <v>0.30193112582308618</v>
      </c>
      <c r="G415">
        <v>0.33906571307484712</v>
      </c>
      <c r="H415">
        <v>0.4905778280316424</v>
      </c>
      <c r="I415">
        <v>1.1931125823086197E-2</v>
      </c>
      <c r="J415">
        <f t="shared" si="6"/>
        <v>-3.7134587251760942E-2</v>
      </c>
      <c r="K415">
        <v>1</v>
      </c>
      <c r="L415">
        <v>0.28999999999999998</v>
      </c>
      <c r="M415">
        <v>0.30193112582308618</v>
      </c>
      <c r="N415">
        <v>0.33906571307484712</v>
      </c>
      <c r="O415">
        <v>0.4905778280316424</v>
      </c>
    </row>
    <row r="416" spans="1:15" x14ac:dyDescent="0.35">
      <c r="A416" t="s">
        <v>12</v>
      </c>
      <c r="B416" t="s">
        <v>63</v>
      </c>
      <c r="C416" t="s">
        <v>64</v>
      </c>
      <c r="D416">
        <v>0.49</v>
      </c>
      <c r="F416">
        <v>0.55986002135245638</v>
      </c>
      <c r="G416">
        <v>0.54108031431601888</v>
      </c>
      <c r="H416">
        <v>0.70040701861290766</v>
      </c>
      <c r="I416">
        <v>6.9860021352456392E-2</v>
      </c>
      <c r="J416">
        <f t="shared" si="6"/>
        <v>1.8779707036437499E-2</v>
      </c>
      <c r="K416">
        <v>-1</v>
      </c>
      <c r="L416">
        <v>0.49</v>
      </c>
      <c r="M416">
        <v>0.55986002135245638</v>
      </c>
      <c r="N416">
        <v>0.54108031431601888</v>
      </c>
      <c r="O416">
        <v>0.70040701861290766</v>
      </c>
    </row>
    <row r="417" spans="1:15" x14ac:dyDescent="0.35">
      <c r="A417" t="s">
        <v>12</v>
      </c>
      <c r="B417" t="s">
        <v>65</v>
      </c>
      <c r="C417" t="s">
        <v>66</v>
      </c>
      <c r="D417">
        <v>0.41</v>
      </c>
      <c r="F417">
        <v>0.35968109848476609</v>
      </c>
      <c r="G417">
        <v>0.53523810792438153</v>
      </c>
      <c r="H417">
        <v>0.79151970080797485</v>
      </c>
      <c r="I417">
        <v>-5.0318901515233883E-2</v>
      </c>
      <c r="J417">
        <f t="shared" si="6"/>
        <v>-0.17555700943961544</v>
      </c>
      <c r="K417">
        <v>-1</v>
      </c>
      <c r="L417">
        <v>0.41</v>
      </c>
      <c r="M417">
        <v>0.35968109848476609</v>
      </c>
      <c r="N417">
        <v>0.53523810792438153</v>
      </c>
      <c r="O417">
        <v>0.79151970080797485</v>
      </c>
    </row>
    <row r="418" spans="1:15" x14ac:dyDescent="0.35">
      <c r="A418" t="s">
        <v>12</v>
      </c>
      <c r="B418" t="s">
        <v>67</v>
      </c>
      <c r="C418" t="s">
        <v>68</v>
      </c>
      <c r="D418">
        <v>0.38</v>
      </c>
      <c r="F418">
        <v>0.41678679649186018</v>
      </c>
      <c r="G418">
        <v>0.51674431552133737</v>
      </c>
      <c r="H418">
        <v>0.77819389511523163</v>
      </c>
      <c r="I418">
        <v>3.6786796491860174E-2</v>
      </c>
      <c r="J418">
        <f t="shared" si="6"/>
        <v>-9.9957519029477193E-2</v>
      </c>
      <c r="K418">
        <v>-1</v>
      </c>
      <c r="L418">
        <v>0.38</v>
      </c>
      <c r="M418">
        <v>0.41678679649186018</v>
      </c>
      <c r="N418">
        <v>0.51674431552133737</v>
      </c>
      <c r="O418">
        <v>0.77819389511523163</v>
      </c>
    </row>
    <row r="419" spans="1:15" x14ac:dyDescent="0.35">
      <c r="A419" t="s">
        <v>12</v>
      </c>
      <c r="B419" t="s">
        <v>67</v>
      </c>
      <c r="C419" t="s">
        <v>68</v>
      </c>
      <c r="D419">
        <v>0.48</v>
      </c>
      <c r="F419">
        <v>0.41678679649186018</v>
      </c>
      <c r="G419">
        <v>0.51674431552133737</v>
      </c>
      <c r="H419">
        <v>0.77819389511523163</v>
      </c>
      <c r="I419">
        <v>-6.3213203508139804E-2</v>
      </c>
      <c r="J419">
        <f t="shared" si="6"/>
        <v>-9.9957519029477193E-2</v>
      </c>
      <c r="K419">
        <v>-1</v>
      </c>
      <c r="L419">
        <v>0.48</v>
      </c>
      <c r="M419">
        <v>0.41678679649186018</v>
      </c>
      <c r="N419">
        <v>0.51674431552133737</v>
      </c>
      <c r="O419">
        <v>0.77819389511523163</v>
      </c>
    </row>
    <row r="420" spans="1:15" x14ac:dyDescent="0.35">
      <c r="A420" t="s">
        <v>12</v>
      </c>
      <c r="B420" t="s">
        <v>71</v>
      </c>
      <c r="C420" t="s">
        <v>72</v>
      </c>
      <c r="D420">
        <v>0.15</v>
      </c>
      <c r="F420">
        <v>0.19525228657247221</v>
      </c>
      <c r="G420">
        <v>0.21351487984725279</v>
      </c>
      <c r="H420">
        <v>0.41949880258427841</v>
      </c>
      <c r="I420">
        <v>4.5252286572472211E-2</v>
      </c>
      <c r="J420">
        <f t="shared" si="6"/>
        <v>-1.8262593274780581E-2</v>
      </c>
      <c r="K420">
        <v>1</v>
      </c>
      <c r="L420">
        <v>0.15</v>
      </c>
      <c r="M420">
        <v>0.19525228657247221</v>
      </c>
      <c r="N420">
        <v>0.21351487984725279</v>
      </c>
      <c r="O420">
        <v>0.41949880258427841</v>
      </c>
    </row>
    <row r="421" spans="1:15" x14ac:dyDescent="0.35">
      <c r="A421" t="s">
        <v>12</v>
      </c>
      <c r="B421" t="s">
        <v>73</v>
      </c>
      <c r="C421" t="s">
        <v>74</v>
      </c>
      <c r="D421">
        <v>0.02</v>
      </c>
      <c r="F421">
        <v>4.4045688455402257E-3</v>
      </c>
      <c r="G421">
        <v>2.8282875215226749E-2</v>
      </c>
      <c r="H421">
        <v>0.1232124558095534</v>
      </c>
      <c r="I421">
        <v>-1.5595431154459775E-2</v>
      </c>
      <c r="J421">
        <f t="shared" si="6"/>
        <v>-2.3878306369686523E-2</v>
      </c>
      <c r="K421">
        <v>1</v>
      </c>
      <c r="L421">
        <v>0.02</v>
      </c>
      <c r="M421">
        <v>4.4045688455402257E-3</v>
      </c>
      <c r="N421">
        <v>2.8282875215226749E-2</v>
      </c>
      <c r="O421">
        <v>0.1232124558095534</v>
      </c>
    </row>
    <row r="422" spans="1:15" x14ac:dyDescent="0.35">
      <c r="A422" t="s">
        <v>12</v>
      </c>
      <c r="B422" t="s">
        <v>75</v>
      </c>
      <c r="C422" t="s">
        <v>76</v>
      </c>
      <c r="D422">
        <v>0.65</v>
      </c>
      <c r="F422">
        <v>0.64769847935875202</v>
      </c>
      <c r="G422">
        <v>0</v>
      </c>
      <c r="H422">
        <v>0.89353471144569141</v>
      </c>
      <c r="I422">
        <v>-2.3015206412480005E-3</v>
      </c>
      <c r="J422">
        <f t="shared" si="6"/>
        <v>0.64769847935875202</v>
      </c>
      <c r="K422">
        <v>-1</v>
      </c>
      <c r="L422">
        <v>0.65</v>
      </c>
      <c r="M422">
        <v>0.64769847935875202</v>
      </c>
      <c r="N422">
        <v>0</v>
      </c>
      <c r="O422">
        <v>0.89353471144569141</v>
      </c>
    </row>
    <row r="423" spans="1:15" x14ac:dyDescent="0.35">
      <c r="A423" t="s">
        <v>12</v>
      </c>
      <c r="B423" t="s">
        <v>61</v>
      </c>
      <c r="C423" t="s">
        <v>59</v>
      </c>
      <c r="D423">
        <v>0.16</v>
      </c>
      <c r="F423">
        <v>0.17415514488503231</v>
      </c>
      <c r="G423">
        <v>0.1518979695826802</v>
      </c>
      <c r="H423">
        <v>0.35367026479238872</v>
      </c>
      <c r="I423">
        <v>1.4155144885032306E-2</v>
      </c>
      <c r="J423">
        <f t="shared" si="6"/>
        <v>2.2257175302352106E-2</v>
      </c>
      <c r="K423">
        <v>1</v>
      </c>
      <c r="L423">
        <v>0.16</v>
      </c>
      <c r="M423">
        <v>0.17415514488503231</v>
      </c>
      <c r="N423">
        <v>0.1518979695826802</v>
      </c>
      <c r="O423">
        <v>0.35367026479238872</v>
      </c>
    </row>
    <row r="424" spans="1:15" x14ac:dyDescent="0.35">
      <c r="A424" t="s">
        <v>12</v>
      </c>
      <c r="B424" t="s">
        <v>77</v>
      </c>
      <c r="C424" t="s">
        <v>78</v>
      </c>
      <c r="D424">
        <v>0.17</v>
      </c>
      <c r="F424">
        <v>0.15052393496446589</v>
      </c>
      <c r="G424">
        <v>1.078757875967451E-2</v>
      </c>
      <c r="H424">
        <v>7.499207340402797E-2</v>
      </c>
      <c r="I424">
        <v>-1.9476065035534118E-2</v>
      </c>
      <c r="J424">
        <f t="shared" si="6"/>
        <v>0.13973635620479138</v>
      </c>
      <c r="K424">
        <v>1</v>
      </c>
      <c r="L424">
        <v>0.17</v>
      </c>
      <c r="M424">
        <v>0.15052393496446589</v>
      </c>
      <c r="N424">
        <v>1.078757875967451E-2</v>
      </c>
      <c r="O424">
        <v>7.499207340402797E-2</v>
      </c>
    </row>
    <row r="425" spans="1:15" x14ac:dyDescent="0.35">
      <c r="A425" t="s">
        <v>12</v>
      </c>
      <c r="B425" t="s">
        <v>79</v>
      </c>
      <c r="C425" t="s">
        <v>80</v>
      </c>
      <c r="F425">
        <v>0</v>
      </c>
      <c r="G425">
        <v>0</v>
      </c>
      <c r="H425">
        <v>0.44084722039107382</v>
      </c>
      <c r="I425">
        <v>0</v>
      </c>
      <c r="J425">
        <f t="shared" si="6"/>
        <v>0</v>
      </c>
      <c r="K425">
        <v>-1</v>
      </c>
      <c r="M425">
        <v>0</v>
      </c>
      <c r="N425">
        <v>0</v>
      </c>
      <c r="O425">
        <v>0.44084722039107382</v>
      </c>
    </row>
    <row r="426" spans="1:15" x14ac:dyDescent="0.35">
      <c r="A426" t="s">
        <v>12</v>
      </c>
      <c r="B426" t="s">
        <v>81</v>
      </c>
      <c r="C426" t="s">
        <v>121</v>
      </c>
      <c r="F426">
        <v>0</v>
      </c>
      <c r="G426">
        <v>0</v>
      </c>
      <c r="H426">
        <v>0.60105617397781008</v>
      </c>
      <c r="I426">
        <v>0</v>
      </c>
      <c r="J426">
        <f t="shared" si="6"/>
        <v>0</v>
      </c>
      <c r="K426">
        <v>-1</v>
      </c>
      <c r="M426">
        <v>0</v>
      </c>
      <c r="N426">
        <v>0</v>
      </c>
      <c r="O426">
        <v>0.60105617397781008</v>
      </c>
    </row>
    <row r="427" spans="1:15" x14ac:dyDescent="0.35">
      <c r="A427" t="s">
        <v>12</v>
      </c>
      <c r="B427" t="s">
        <v>83</v>
      </c>
      <c r="C427" t="s">
        <v>72</v>
      </c>
      <c r="D427">
        <v>0.16</v>
      </c>
      <c r="F427">
        <v>0.16139202456425161</v>
      </c>
      <c r="G427">
        <v>0.1994624469452671</v>
      </c>
      <c r="H427">
        <v>0.39086072049482129</v>
      </c>
      <c r="I427">
        <v>1.3920245642516094E-3</v>
      </c>
      <c r="J427">
        <f t="shared" si="6"/>
        <v>-3.807042238101549E-2</v>
      </c>
      <c r="K427">
        <v>1</v>
      </c>
      <c r="L427">
        <v>0.16</v>
      </c>
      <c r="M427">
        <v>0.16139202456425161</v>
      </c>
      <c r="N427">
        <v>0.1994624469452671</v>
      </c>
      <c r="O427">
        <v>0.39086072049482129</v>
      </c>
    </row>
    <row r="428" spans="1:15" x14ac:dyDescent="0.35">
      <c r="A428" t="s">
        <v>12</v>
      </c>
      <c r="B428" t="s">
        <v>84</v>
      </c>
      <c r="C428" t="s">
        <v>85</v>
      </c>
      <c r="F428">
        <v>0</v>
      </c>
      <c r="G428">
        <v>0</v>
      </c>
      <c r="H428">
        <v>0.65641365490800718</v>
      </c>
      <c r="I428">
        <v>0</v>
      </c>
      <c r="J428">
        <f t="shared" si="6"/>
        <v>0</v>
      </c>
      <c r="K428">
        <v>1</v>
      </c>
      <c r="M428">
        <v>0</v>
      </c>
      <c r="N428">
        <v>0</v>
      </c>
      <c r="O428">
        <v>0.65641365490800718</v>
      </c>
    </row>
    <row r="429" spans="1:15" x14ac:dyDescent="0.35">
      <c r="A429" t="s">
        <v>12</v>
      </c>
      <c r="B429" t="s">
        <v>86</v>
      </c>
      <c r="C429" t="s">
        <v>87</v>
      </c>
      <c r="D429">
        <v>0.36</v>
      </c>
      <c r="F429">
        <v>0.36002971993603122</v>
      </c>
      <c r="G429">
        <v>0.48814542984971221</v>
      </c>
      <c r="H429">
        <v>0.72283015878316936</v>
      </c>
      <c r="I429">
        <v>2.9719936031236127E-5</v>
      </c>
      <c r="J429">
        <f t="shared" si="6"/>
        <v>-0.12811570991368099</v>
      </c>
      <c r="K429">
        <v>-1</v>
      </c>
      <c r="L429">
        <v>0.36</v>
      </c>
      <c r="M429">
        <v>0.36002971993603122</v>
      </c>
      <c r="N429">
        <v>0.48814542984971221</v>
      </c>
      <c r="O429">
        <v>0.72283015878316936</v>
      </c>
    </row>
    <row r="430" spans="1:15" x14ac:dyDescent="0.35">
      <c r="A430" t="s">
        <v>12</v>
      </c>
      <c r="B430" t="s">
        <v>88</v>
      </c>
      <c r="C430" t="s">
        <v>89</v>
      </c>
      <c r="F430">
        <v>0.29960627328078387</v>
      </c>
      <c r="G430">
        <v>0</v>
      </c>
      <c r="H430">
        <v>0.51321794436006074</v>
      </c>
      <c r="I430">
        <v>0.29960627328078387</v>
      </c>
      <c r="J430">
        <f t="shared" si="6"/>
        <v>0.29960627328078387</v>
      </c>
      <c r="K430">
        <v>1</v>
      </c>
      <c r="M430">
        <v>0.29960627328078387</v>
      </c>
      <c r="N430">
        <v>0</v>
      </c>
      <c r="O430">
        <v>0.51321794436006074</v>
      </c>
    </row>
    <row r="431" spans="1:15" x14ac:dyDescent="0.35">
      <c r="A431" t="s">
        <v>12</v>
      </c>
      <c r="B431" t="s">
        <v>90</v>
      </c>
      <c r="C431" t="s">
        <v>91</v>
      </c>
      <c r="D431">
        <v>0</v>
      </c>
      <c r="F431">
        <v>0</v>
      </c>
      <c r="G431">
        <v>2.1465404072702789E-3</v>
      </c>
      <c r="H431">
        <v>5.0649263111192709E-3</v>
      </c>
      <c r="I431">
        <v>0</v>
      </c>
      <c r="J431">
        <f t="shared" ref="J431:J494" si="7">F431-G431</f>
        <v>-2.1465404072702789E-3</v>
      </c>
      <c r="K431">
        <v>1</v>
      </c>
      <c r="L431">
        <v>0</v>
      </c>
      <c r="M431">
        <v>0</v>
      </c>
      <c r="N431">
        <v>2.1465404072702789E-3</v>
      </c>
      <c r="O431">
        <v>5.0649263111192709E-3</v>
      </c>
    </row>
    <row r="432" spans="1:15" x14ac:dyDescent="0.35">
      <c r="A432" t="s">
        <v>12</v>
      </c>
      <c r="B432" t="s">
        <v>62</v>
      </c>
      <c r="C432" t="s">
        <v>59</v>
      </c>
      <c r="D432">
        <v>0.06</v>
      </c>
      <c r="F432">
        <v>0.37587345690444313</v>
      </c>
      <c r="G432">
        <v>4.8677359657891328E-2</v>
      </c>
      <c r="H432">
        <v>0.12636084419655011</v>
      </c>
      <c r="I432">
        <v>0.31587345690444313</v>
      </c>
      <c r="J432">
        <f t="shared" si="7"/>
        <v>0.3271960972465518</v>
      </c>
      <c r="K432">
        <v>1</v>
      </c>
      <c r="L432">
        <v>0.06</v>
      </c>
      <c r="M432">
        <v>0.37587345690444313</v>
      </c>
      <c r="N432">
        <v>4.8677359657891328E-2</v>
      </c>
      <c r="O432">
        <v>0.12636084419655011</v>
      </c>
    </row>
    <row r="433" spans="1:15" x14ac:dyDescent="0.35">
      <c r="A433" t="s">
        <v>12</v>
      </c>
      <c r="B433" t="s">
        <v>92</v>
      </c>
      <c r="C433" t="s">
        <v>93</v>
      </c>
      <c r="D433">
        <v>0</v>
      </c>
      <c r="F433">
        <v>0.73080604556757811</v>
      </c>
      <c r="G433">
        <v>4.8875335737575904E-3</v>
      </c>
      <c r="H433">
        <v>2.0235082302702E-2</v>
      </c>
      <c r="I433">
        <v>0.73080604556757811</v>
      </c>
      <c r="J433">
        <f t="shared" si="7"/>
        <v>0.72591851199382051</v>
      </c>
      <c r="K433">
        <v>1</v>
      </c>
      <c r="L433">
        <v>0</v>
      </c>
      <c r="M433">
        <v>0.73080604556757811</v>
      </c>
      <c r="N433">
        <v>4.8875335737575904E-3</v>
      </c>
      <c r="O433">
        <v>2.0235082302702E-2</v>
      </c>
    </row>
    <row r="434" spans="1:15" x14ac:dyDescent="0.35">
      <c r="A434" t="s">
        <v>12</v>
      </c>
      <c r="B434" t="s">
        <v>94</v>
      </c>
      <c r="C434" t="s">
        <v>95</v>
      </c>
      <c r="D434">
        <v>0.11</v>
      </c>
      <c r="F434">
        <v>0.15940348651100439</v>
      </c>
      <c r="G434">
        <v>9.4582576256651243E-2</v>
      </c>
      <c r="H434">
        <v>0.27010630958362097</v>
      </c>
      <c r="I434">
        <v>4.9403486511004388E-2</v>
      </c>
      <c r="J434">
        <f t="shared" si="7"/>
        <v>6.4820910254353145E-2</v>
      </c>
      <c r="K434">
        <v>1</v>
      </c>
      <c r="L434">
        <v>0.11</v>
      </c>
      <c r="M434">
        <v>0.15940348651100439</v>
      </c>
      <c r="N434">
        <v>9.4582576256651243E-2</v>
      </c>
      <c r="O434">
        <v>0.27010630958362097</v>
      </c>
    </row>
    <row r="435" spans="1:15" x14ac:dyDescent="0.35">
      <c r="A435" t="s">
        <v>12</v>
      </c>
      <c r="B435" t="s">
        <v>96</v>
      </c>
      <c r="C435" t="s">
        <v>97</v>
      </c>
      <c r="F435">
        <v>0</v>
      </c>
      <c r="G435">
        <v>0</v>
      </c>
      <c r="H435">
        <v>0.1072222950818838</v>
      </c>
      <c r="I435">
        <v>0</v>
      </c>
      <c r="J435">
        <f t="shared" si="7"/>
        <v>0</v>
      </c>
      <c r="K435">
        <v>1</v>
      </c>
      <c r="M435">
        <v>0</v>
      </c>
      <c r="N435">
        <v>0</v>
      </c>
      <c r="O435">
        <v>0.1072222950818838</v>
      </c>
    </row>
    <row r="436" spans="1:15" x14ac:dyDescent="0.35">
      <c r="A436" t="s">
        <v>13</v>
      </c>
      <c r="B436" t="s">
        <v>58</v>
      </c>
      <c r="C436" t="s">
        <v>59</v>
      </c>
      <c r="D436">
        <v>0.19</v>
      </c>
      <c r="F436">
        <v>0.20109037283992159</v>
      </c>
      <c r="G436">
        <v>0.242020230260798</v>
      </c>
      <c r="H436">
        <v>0.39936145686426228</v>
      </c>
      <c r="I436">
        <v>1.1090372839921592E-2</v>
      </c>
      <c r="J436">
        <f t="shared" si="7"/>
        <v>-4.0929857420876403E-2</v>
      </c>
      <c r="K436">
        <v>1</v>
      </c>
      <c r="L436">
        <v>0.19</v>
      </c>
      <c r="M436">
        <v>0.20109037283992159</v>
      </c>
      <c r="N436">
        <v>0.242020230260798</v>
      </c>
      <c r="O436">
        <v>0.39936145686426228</v>
      </c>
    </row>
    <row r="437" spans="1:15" x14ac:dyDescent="0.35">
      <c r="A437" t="s">
        <v>13</v>
      </c>
      <c r="B437" t="s">
        <v>60</v>
      </c>
      <c r="C437" t="s">
        <v>59</v>
      </c>
      <c r="D437">
        <v>0.36</v>
      </c>
      <c r="F437">
        <v>0.34846554692848553</v>
      </c>
      <c r="G437">
        <v>0.39916335001037689</v>
      </c>
      <c r="H437">
        <v>0.5716520862118375</v>
      </c>
      <c r="I437">
        <v>-1.1534453071514461E-2</v>
      </c>
      <c r="J437">
        <f t="shared" si="7"/>
        <v>-5.0697803081891368E-2</v>
      </c>
      <c r="K437">
        <v>1</v>
      </c>
      <c r="L437">
        <v>0.36</v>
      </c>
      <c r="M437">
        <v>0.34846554692848553</v>
      </c>
      <c r="N437">
        <v>0.39916335001037689</v>
      </c>
      <c r="O437">
        <v>0.5716520862118375</v>
      </c>
    </row>
    <row r="438" spans="1:15" x14ac:dyDescent="0.35">
      <c r="A438" t="s">
        <v>13</v>
      </c>
      <c r="B438" t="s">
        <v>63</v>
      </c>
      <c r="C438" t="s">
        <v>64</v>
      </c>
      <c r="D438">
        <v>0.51</v>
      </c>
      <c r="F438">
        <v>0.54416301140799495</v>
      </c>
      <c r="G438">
        <v>0.56905168681843066</v>
      </c>
      <c r="H438">
        <v>0.72256942276186376</v>
      </c>
      <c r="I438">
        <v>3.4163011407994937E-2</v>
      </c>
      <c r="J438">
        <f t="shared" si="7"/>
        <v>-2.4888675410435712E-2</v>
      </c>
      <c r="K438">
        <v>-1</v>
      </c>
      <c r="L438">
        <v>0.51</v>
      </c>
      <c r="M438">
        <v>0.54416301140799495</v>
      </c>
      <c r="N438">
        <v>0.56905168681843066</v>
      </c>
      <c r="O438">
        <v>0.72256942276186376</v>
      </c>
    </row>
    <row r="439" spans="1:15" x14ac:dyDescent="0.35">
      <c r="A439" t="s">
        <v>13</v>
      </c>
      <c r="B439" t="s">
        <v>65</v>
      </c>
      <c r="C439" t="s">
        <v>66</v>
      </c>
      <c r="D439">
        <v>0.42</v>
      </c>
      <c r="F439">
        <v>0.42615380782498868</v>
      </c>
      <c r="G439">
        <v>0.5395974826649993</v>
      </c>
      <c r="H439">
        <v>0.79357369390346277</v>
      </c>
      <c r="I439">
        <v>6.1538078249886996E-3</v>
      </c>
      <c r="J439">
        <f t="shared" si="7"/>
        <v>-0.11344367484001061</v>
      </c>
      <c r="K439">
        <v>-1</v>
      </c>
      <c r="L439">
        <v>0.42</v>
      </c>
      <c r="M439">
        <v>0.42615380782498868</v>
      </c>
      <c r="N439">
        <v>0.5395974826649993</v>
      </c>
      <c r="O439">
        <v>0.79357369390346277</v>
      </c>
    </row>
    <row r="440" spans="1:15" x14ac:dyDescent="0.35">
      <c r="A440" t="s">
        <v>13</v>
      </c>
      <c r="B440" t="s">
        <v>67</v>
      </c>
      <c r="C440" t="s">
        <v>68</v>
      </c>
      <c r="D440">
        <v>0.33</v>
      </c>
      <c r="F440">
        <v>0.40217777475915578</v>
      </c>
      <c r="G440">
        <v>0.4930791389819888</v>
      </c>
      <c r="H440">
        <v>0.76601759558891647</v>
      </c>
      <c r="I440">
        <v>7.2177774759155766E-2</v>
      </c>
      <c r="J440">
        <f t="shared" si="7"/>
        <v>-9.0901364222833014E-2</v>
      </c>
      <c r="K440">
        <v>-1</v>
      </c>
      <c r="L440">
        <v>0.33</v>
      </c>
      <c r="M440">
        <v>0.40217777475915578</v>
      </c>
      <c r="N440">
        <v>0.4930791389819888</v>
      </c>
      <c r="O440">
        <v>0.76601759558891647</v>
      </c>
    </row>
    <row r="441" spans="1:15" x14ac:dyDescent="0.35">
      <c r="A441" t="s">
        <v>13</v>
      </c>
      <c r="B441" t="s">
        <v>67</v>
      </c>
      <c r="C441" t="s">
        <v>68</v>
      </c>
      <c r="D441">
        <v>0.48</v>
      </c>
      <c r="F441">
        <v>0.40217777475915578</v>
      </c>
      <c r="G441">
        <v>0.4930791389819888</v>
      </c>
      <c r="H441">
        <v>0.76601759558891647</v>
      </c>
      <c r="I441">
        <v>-7.7822225240844201E-2</v>
      </c>
      <c r="J441">
        <f t="shared" si="7"/>
        <v>-9.0901364222833014E-2</v>
      </c>
      <c r="K441">
        <v>-1</v>
      </c>
      <c r="L441">
        <v>0.48</v>
      </c>
      <c r="M441">
        <v>0.40217777475915578</v>
      </c>
      <c r="N441">
        <v>0.4930791389819888</v>
      </c>
      <c r="O441">
        <v>0.76601759558891647</v>
      </c>
    </row>
    <row r="442" spans="1:15" x14ac:dyDescent="0.35">
      <c r="A442" t="s">
        <v>13</v>
      </c>
      <c r="B442" t="s">
        <v>71</v>
      </c>
      <c r="C442" t="s">
        <v>72</v>
      </c>
      <c r="D442">
        <v>0.35</v>
      </c>
      <c r="F442">
        <v>0.23238990230928941</v>
      </c>
      <c r="G442">
        <v>0.41251161046274609</v>
      </c>
      <c r="H442">
        <v>0.63857497442231193</v>
      </c>
      <c r="I442">
        <v>-0.11761009769071057</v>
      </c>
      <c r="J442">
        <f t="shared" si="7"/>
        <v>-0.18012170815345668</v>
      </c>
      <c r="K442">
        <v>1</v>
      </c>
      <c r="L442">
        <v>0.35</v>
      </c>
      <c r="M442">
        <v>0.23238990230928941</v>
      </c>
      <c r="N442">
        <v>0.41251161046274609</v>
      </c>
      <c r="O442">
        <v>0.63857497442231193</v>
      </c>
    </row>
    <row r="443" spans="1:15" x14ac:dyDescent="0.35">
      <c r="A443" t="s">
        <v>13</v>
      </c>
      <c r="B443" t="s">
        <v>73</v>
      </c>
      <c r="C443" t="s">
        <v>74</v>
      </c>
      <c r="D443">
        <v>0.15</v>
      </c>
      <c r="F443">
        <v>0.10848134997807719</v>
      </c>
      <c r="G443">
        <v>0.1132330830089506</v>
      </c>
      <c r="H443">
        <v>0.25151841018069521</v>
      </c>
      <c r="I443">
        <v>-4.1518650021922801E-2</v>
      </c>
      <c r="J443">
        <f t="shared" si="7"/>
        <v>-4.751733030873409E-3</v>
      </c>
      <c r="K443">
        <v>1</v>
      </c>
      <c r="L443">
        <v>0.15</v>
      </c>
      <c r="M443">
        <v>0.10848134997807719</v>
      </c>
      <c r="N443">
        <v>0.1132330830089506</v>
      </c>
      <c r="O443">
        <v>0.25151841018069521</v>
      </c>
    </row>
    <row r="444" spans="1:15" x14ac:dyDescent="0.35">
      <c r="A444" t="s">
        <v>13</v>
      </c>
      <c r="B444" t="s">
        <v>75</v>
      </c>
      <c r="C444" t="s">
        <v>76</v>
      </c>
      <c r="D444">
        <v>0.67</v>
      </c>
      <c r="F444">
        <v>0.66801843165235986</v>
      </c>
      <c r="G444">
        <v>0</v>
      </c>
      <c r="H444">
        <v>0.89353471144569141</v>
      </c>
      <c r="I444">
        <v>-1.9815683476401835E-3</v>
      </c>
      <c r="J444">
        <f t="shared" si="7"/>
        <v>0.66801843165235986</v>
      </c>
      <c r="K444">
        <v>-1</v>
      </c>
      <c r="L444">
        <v>0.67</v>
      </c>
      <c r="M444">
        <v>0.66801843165235986</v>
      </c>
      <c r="N444">
        <v>0</v>
      </c>
      <c r="O444">
        <v>0.89353471144569141</v>
      </c>
    </row>
    <row r="445" spans="1:15" x14ac:dyDescent="0.35">
      <c r="A445" t="s">
        <v>13</v>
      </c>
      <c r="B445" t="s">
        <v>61</v>
      </c>
      <c r="C445" t="s">
        <v>59</v>
      </c>
      <c r="D445">
        <v>0.18</v>
      </c>
      <c r="F445">
        <v>0.18299084712017241</v>
      </c>
      <c r="G445">
        <v>0.28793546580781099</v>
      </c>
      <c r="H445">
        <v>0.39952649925551598</v>
      </c>
      <c r="I445">
        <v>2.9908471201724185E-3</v>
      </c>
      <c r="J445">
        <f t="shared" si="7"/>
        <v>-0.10494461868763857</v>
      </c>
      <c r="K445">
        <v>1</v>
      </c>
      <c r="L445">
        <v>0.18</v>
      </c>
      <c r="M445">
        <v>0.18299084712017241</v>
      </c>
      <c r="N445">
        <v>0.28793546580781099</v>
      </c>
      <c r="O445">
        <v>0.39952649925551598</v>
      </c>
    </row>
    <row r="446" spans="1:15" x14ac:dyDescent="0.35">
      <c r="A446" t="s">
        <v>13</v>
      </c>
      <c r="B446" t="s">
        <v>77</v>
      </c>
      <c r="C446" t="s">
        <v>78</v>
      </c>
      <c r="D446">
        <v>0.02</v>
      </c>
      <c r="F446">
        <v>7.9559355154831424E-2</v>
      </c>
      <c r="G446">
        <v>0.1474469172532383</v>
      </c>
      <c r="H446">
        <v>0.20710109797406831</v>
      </c>
      <c r="I446">
        <v>5.955935515483142E-2</v>
      </c>
      <c r="J446">
        <f t="shared" si="7"/>
        <v>-6.7887562098406878E-2</v>
      </c>
      <c r="K446">
        <v>1</v>
      </c>
      <c r="L446">
        <v>0.02</v>
      </c>
      <c r="M446">
        <v>7.9559355154831424E-2</v>
      </c>
      <c r="N446">
        <v>0.1474469172532383</v>
      </c>
      <c r="O446">
        <v>0.20710109797406831</v>
      </c>
    </row>
    <row r="447" spans="1:15" x14ac:dyDescent="0.35">
      <c r="A447" t="s">
        <v>13</v>
      </c>
      <c r="B447" t="s">
        <v>79</v>
      </c>
      <c r="C447" t="s">
        <v>80</v>
      </c>
      <c r="D447">
        <v>0.67</v>
      </c>
      <c r="F447">
        <v>0</v>
      </c>
      <c r="G447">
        <v>0</v>
      </c>
      <c r="H447">
        <v>0.44084722039107382</v>
      </c>
      <c r="I447">
        <v>-0.67</v>
      </c>
      <c r="J447">
        <f t="shared" si="7"/>
        <v>0</v>
      </c>
      <c r="K447">
        <v>-1</v>
      </c>
      <c r="L447">
        <v>0.67</v>
      </c>
      <c r="M447">
        <v>0</v>
      </c>
      <c r="N447">
        <v>0</v>
      </c>
      <c r="O447">
        <v>0.44084722039107382</v>
      </c>
    </row>
    <row r="448" spans="1:15" x14ac:dyDescent="0.35">
      <c r="A448" t="s">
        <v>13</v>
      </c>
      <c r="B448" t="s">
        <v>81</v>
      </c>
      <c r="C448" t="s">
        <v>121</v>
      </c>
      <c r="D448">
        <v>0.39</v>
      </c>
      <c r="F448">
        <v>7.5143223354302111E-2</v>
      </c>
      <c r="G448">
        <v>0.40094227126380277</v>
      </c>
      <c r="H448">
        <v>0.45058918042445639</v>
      </c>
      <c r="I448">
        <v>-0.31485677664569789</v>
      </c>
      <c r="J448">
        <f t="shared" si="7"/>
        <v>-0.32579904790950065</v>
      </c>
      <c r="K448">
        <v>-1</v>
      </c>
      <c r="L448">
        <v>0.39</v>
      </c>
      <c r="M448">
        <v>7.5143223354302111E-2</v>
      </c>
      <c r="N448">
        <v>0.40094227126380277</v>
      </c>
      <c r="O448">
        <v>0.45058918042445639</v>
      </c>
    </row>
    <row r="449" spans="1:15" x14ac:dyDescent="0.35">
      <c r="A449" t="s">
        <v>13</v>
      </c>
      <c r="B449" t="s">
        <v>83</v>
      </c>
      <c r="C449" t="s">
        <v>72</v>
      </c>
      <c r="D449">
        <v>0.25</v>
      </c>
      <c r="F449">
        <v>0.28946563786619922</v>
      </c>
      <c r="G449">
        <v>0.33692856176526398</v>
      </c>
      <c r="H449">
        <v>0.60952610288129572</v>
      </c>
      <c r="I449">
        <v>3.9465637866199221E-2</v>
      </c>
      <c r="J449">
        <f t="shared" si="7"/>
        <v>-4.7462923899064757E-2</v>
      </c>
      <c r="K449">
        <v>1</v>
      </c>
      <c r="L449">
        <v>0.25</v>
      </c>
      <c r="M449">
        <v>0.28946563786619922</v>
      </c>
      <c r="N449">
        <v>0.33692856176526398</v>
      </c>
      <c r="O449">
        <v>0.60952610288129572</v>
      </c>
    </row>
    <row r="450" spans="1:15" x14ac:dyDescent="0.35">
      <c r="A450" t="s">
        <v>13</v>
      </c>
      <c r="B450" t="s">
        <v>84</v>
      </c>
      <c r="C450" t="s">
        <v>85</v>
      </c>
      <c r="D450">
        <v>0.14000000000000001</v>
      </c>
      <c r="F450">
        <v>0.1363098026739985</v>
      </c>
      <c r="G450">
        <v>0.2158977763919594</v>
      </c>
      <c r="H450">
        <v>0.50399565219802567</v>
      </c>
      <c r="I450">
        <v>-3.6901973260015097E-3</v>
      </c>
      <c r="J450">
        <f t="shared" si="7"/>
        <v>-7.9587973717960891E-2</v>
      </c>
      <c r="K450">
        <v>1</v>
      </c>
      <c r="L450">
        <v>0.14000000000000001</v>
      </c>
      <c r="M450">
        <v>0.1363098026739985</v>
      </c>
      <c r="N450">
        <v>0.2158977763919594</v>
      </c>
      <c r="O450">
        <v>0.50399565219802567</v>
      </c>
    </row>
    <row r="451" spans="1:15" x14ac:dyDescent="0.35">
      <c r="A451" t="s">
        <v>13</v>
      </c>
      <c r="B451" t="s">
        <v>86</v>
      </c>
      <c r="C451" t="s">
        <v>87</v>
      </c>
      <c r="D451">
        <v>0.65</v>
      </c>
      <c r="F451">
        <v>0.64578179784319478</v>
      </c>
      <c r="G451">
        <v>0.78159641165160798</v>
      </c>
      <c r="H451">
        <v>0.91937769350548137</v>
      </c>
      <c r="I451">
        <v>-4.2182021568052397E-3</v>
      </c>
      <c r="J451">
        <f t="shared" si="7"/>
        <v>-0.1358146138084132</v>
      </c>
      <c r="K451">
        <v>-1</v>
      </c>
      <c r="L451">
        <v>0.65</v>
      </c>
      <c r="M451">
        <v>0.64578179784319478</v>
      </c>
      <c r="N451">
        <v>0.78159641165160798</v>
      </c>
      <c r="O451">
        <v>0.91937769350548137</v>
      </c>
    </row>
    <row r="452" spans="1:15" x14ac:dyDescent="0.35">
      <c r="A452" t="s">
        <v>13</v>
      </c>
      <c r="B452" t="s">
        <v>88</v>
      </c>
      <c r="C452" t="s">
        <v>89</v>
      </c>
      <c r="D452">
        <v>0.14000000000000001</v>
      </c>
      <c r="F452">
        <v>0.3996318731342221</v>
      </c>
      <c r="G452">
        <v>0</v>
      </c>
      <c r="H452">
        <v>0.51321794436006074</v>
      </c>
      <c r="I452">
        <v>0.25963187313422209</v>
      </c>
      <c r="J452">
        <f t="shared" si="7"/>
        <v>0.3996318731342221</v>
      </c>
      <c r="K452">
        <v>1</v>
      </c>
      <c r="L452">
        <v>0.14000000000000001</v>
      </c>
      <c r="M452">
        <v>0.3996318731342221</v>
      </c>
      <c r="N452">
        <v>0</v>
      </c>
      <c r="O452">
        <v>0.51321794436006074</v>
      </c>
    </row>
    <row r="453" spans="1:15" x14ac:dyDescent="0.35">
      <c r="A453" t="s">
        <v>13</v>
      </c>
      <c r="B453" t="s">
        <v>90</v>
      </c>
      <c r="C453" t="s">
        <v>91</v>
      </c>
      <c r="D453">
        <v>0</v>
      </c>
      <c r="F453">
        <v>8.1487106483145607E-4</v>
      </c>
      <c r="G453">
        <v>7.5706579492612017E-2</v>
      </c>
      <c r="H453">
        <v>0.13610000072638109</v>
      </c>
      <c r="I453">
        <v>8.1487106483145607E-4</v>
      </c>
      <c r="J453">
        <f t="shared" si="7"/>
        <v>-7.4891708427780562E-2</v>
      </c>
      <c r="K453">
        <v>1</v>
      </c>
      <c r="L453">
        <v>0</v>
      </c>
      <c r="M453">
        <v>8.1487106483145607E-4</v>
      </c>
      <c r="N453">
        <v>7.5706579492612017E-2</v>
      </c>
      <c r="O453">
        <v>0.13610000072638109</v>
      </c>
    </row>
    <row r="454" spans="1:15" x14ac:dyDescent="0.35">
      <c r="A454" t="s">
        <v>13</v>
      </c>
      <c r="B454" t="s">
        <v>62</v>
      </c>
      <c r="C454" t="s">
        <v>59</v>
      </c>
      <c r="D454">
        <v>0.04</v>
      </c>
      <c r="F454">
        <v>7.1814724471106928E-2</v>
      </c>
      <c r="G454">
        <v>3.8961874964205889E-2</v>
      </c>
      <c r="H454">
        <v>0.22690578512543319</v>
      </c>
      <c r="I454">
        <v>3.1814724471106927E-2</v>
      </c>
      <c r="J454">
        <f t="shared" si="7"/>
        <v>3.2852849506901038E-2</v>
      </c>
      <c r="K454">
        <v>1</v>
      </c>
      <c r="L454">
        <v>0.04</v>
      </c>
      <c r="M454">
        <v>7.1814724471106928E-2</v>
      </c>
      <c r="N454">
        <v>3.8961874964205889E-2</v>
      </c>
      <c r="O454">
        <v>0.22690578512543319</v>
      </c>
    </row>
    <row r="455" spans="1:15" x14ac:dyDescent="0.35">
      <c r="A455" t="s">
        <v>13</v>
      </c>
      <c r="B455" t="s">
        <v>92</v>
      </c>
      <c r="C455" t="s">
        <v>93</v>
      </c>
      <c r="F455">
        <v>0</v>
      </c>
      <c r="G455">
        <v>0</v>
      </c>
      <c r="H455">
        <v>0.53671864629311017</v>
      </c>
      <c r="I455">
        <v>0</v>
      </c>
      <c r="J455">
        <f t="shared" si="7"/>
        <v>0</v>
      </c>
      <c r="K455">
        <v>1</v>
      </c>
      <c r="M455">
        <v>0</v>
      </c>
      <c r="N455">
        <v>0</v>
      </c>
      <c r="O455">
        <v>0.53671864629311017</v>
      </c>
    </row>
    <row r="456" spans="1:15" x14ac:dyDescent="0.35">
      <c r="A456" t="s">
        <v>13</v>
      </c>
      <c r="B456" t="s">
        <v>94</v>
      </c>
      <c r="C456" t="s">
        <v>95</v>
      </c>
      <c r="D456">
        <v>0.08</v>
      </c>
      <c r="F456">
        <v>0.1496731149626668</v>
      </c>
      <c r="G456">
        <v>7.947566890109177E-2</v>
      </c>
      <c r="H456">
        <v>0.23842216074718109</v>
      </c>
      <c r="I456">
        <v>6.9673114962666802E-2</v>
      </c>
      <c r="J456">
        <f t="shared" si="7"/>
        <v>7.0197446061575033E-2</v>
      </c>
      <c r="K456">
        <v>1</v>
      </c>
      <c r="L456">
        <v>0.08</v>
      </c>
      <c r="M456">
        <v>0.1496731149626668</v>
      </c>
      <c r="N456">
        <v>7.947566890109177E-2</v>
      </c>
      <c r="O456">
        <v>0.23842216074718109</v>
      </c>
    </row>
    <row r="457" spans="1:15" x14ac:dyDescent="0.35">
      <c r="A457" t="s">
        <v>13</v>
      </c>
      <c r="B457" t="s">
        <v>96</v>
      </c>
      <c r="C457" t="s">
        <v>97</v>
      </c>
      <c r="D457">
        <v>0</v>
      </c>
      <c r="F457">
        <v>0</v>
      </c>
      <c r="G457">
        <v>8.8248194103486145E-5</v>
      </c>
      <c r="H457">
        <v>8.035341915548519E-4</v>
      </c>
      <c r="I457">
        <v>0</v>
      </c>
      <c r="J457">
        <f t="shared" si="7"/>
        <v>-8.8248194103486145E-5</v>
      </c>
      <c r="K457">
        <v>1</v>
      </c>
      <c r="L457">
        <v>0</v>
      </c>
      <c r="M457">
        <v>0</v>
      </c>
      <c r="N457">
        <v>8.8248194103486145E-5</v>
      </c>
      <c r="O457">
        <v>8.035341915548519E-4</v>
      </c>
    </row>
    <row r="458" spans="1:15" x14ac:dyDescent="0.35">
      <c r="A458" t="s">
        <v>14</v>
      </c>
      <c r="B458" t="s">
        <v>58</v>
      </c>
      <c r="C458" t="s">
        <v>59</v>
      </c>
      <c r="D458">
        <v>0.17</v>
      </c>
      <c r="F458">
        <v>0.21268049539166561</v>
      </c>
      <c r="G458">
        <v>0.2064224456915616</v>
      </c>
      <c r="H458">
        <v>0.37375797629685342</v>
      </c>
      <c r="I458">
        <v>4.2680495391665602E-2</v>
      </c>
      <c r="J458">
        <f t="shared" si="7"/>
        <v>6.2580497001040181E-3</v>
      </c>
      <c r="K458">
        <v>1</v>
      </c>
      <c r="L458">
        <v>0.17</v>
      </c>
      <c r="M458">
        <v>0.21268049539166561</v>
      </c>
      <c r="N458">
        <v>0.2064224456915616</v>
      </c>
      <c r="O458">
        <v>0.37375797629685342</v>
      </c>
    </row>
    <row r="459" spans="1:15" x14ac:dyDescent="0.35">
      <c r="A459" t="s">
        <v>14</v>
      </c>
      <c r="B459" t="s">
        <v>60</v>
      </c>
      <c r="C459" t="s">
        <v>59</v>
      </c>
      <c r="D459">
        <v>0.23</v>
      </c>
      <c r="F459">
        <v>0.28416866441673699</v>
      </c>
      <c r="G459">
        <v>0.35213584519980612</v>
      </c>
      <c r="H459">
        <v>0.57187382610828807</v>
      </c>
      <c r="I459">
        <v>5.4168664416736984E-2</v>
      </c>
      <c r="J459">
        <f t="shared" si="7"/>
        <v>-6.7967180783069125E-2</v>
      </c>
      <c r="K459">
        <v>1</v>
      </c>
      <c r="L459">
        <v>0.23</v>
      </c>
      <c r="M459">
        <v>0.28416866441673699</v>
      </c>
      <c r="N459">
        <v>0.35213584519980612</v>
      </c>
      <c r="O459">
        <v>0.57187382610828807</v>
      </c>
    </row>
    <row r="460" spans="1:15" x14ac:dyDescent="0.35">
      <c r="A460" t="s">
        <v>14</v>
      </c>
      <c r="B460" t="s">
        <v>63</v>
      </c>
      <c r="C460" t="s">
        <v>64</v>
      </c>
      <c r="D460">
        <v>0.23</v>
      </c>
      <c r="F460">
        <v>0.19527827847573989</v>
      </c>
      <c r="G460">
        <v>0.30264963906955789</v>
      </c>
      <c r="H460">
        <v>0.51149254951186673</v>
      </c>
      <c r="I460">
        <v>-3.4721721524260118E-2</v>
      </c>
      <c r="J460">
        <f t="shared" si="7"/>
        <v>-0.10737136059381799</v>
      </c>
      <c r="K460">
        <v>-1</v>
      </c>
      <c r="L460">
        <v>0.23</v>
      </c>
      <c r="M460">
        <v>0.19527827847573989</v>
      </c>
      <c r="N460">
        <v>0.30264963906955789</v>
      </c>
      <c r="O460">
        <v>0.51149254951186673</v>
      </c>
    </row>
    <row r="461" spans="1:15" x14ac:dyDescent="0.35">
      <c r="A461" t="s">
        <v>14</v>
      </c>
      <c r="B461" t="s">
        <v>65</v>
      </c>
      <c r="C461" t="s">
        <v>66</v>
      </c>
      <c r="D461">
        <v>0.51</v>
      </c>
      <c r="F461">
        <v>0.61919784042947079</v>
      </c>
      <c r="G461">
        <v>0.6115271658851914</v>
      </c>
      <c r="H461">
        <v>0.82746457997901357</v>
      </c>
      <c r="I461">
        <v>0.10919784042947078</v>
      </c>
      <c r="J461">
        <f t="shared" si="7"/>
        <v>7.6706745442793878E-3</v>
      </c>
      <c r="K461">
        <v>-1</v>
      </c>
      <c r="L461">
        <v>0.51</v>
      </c>
      <c r="M461">
        <v>0.61919784042947079</v>
      </c>
      <c r="N461">
        <v>0.6115271658851914</v>
      </c>
      <c r="O461">
        <v>0.82746457997901357</v>
      </c>
    </row>
    <row r="462" spans="1:15" x14ac:dyDescent="0.35">
      <c r="A462" t="s">
        <v>14</v>
      </c>
      <c r="B462" t="s">
        <v>67</v>
      </c>
      <c r="C462" t="s">
        <v>68</v>
      </c>
      <c r="D462">
        <v>0.25</v>
      </c>
      <c r="F462">
        <v>0.22085403442970741</v>
      </c>
      <c r="G462">
        <v>0.40865202267944822</v>
      </c>
      <c r="H462">
        <v>0.72257782430584616</v>
      </c>
      <c r="I462">
        <v>-2.9145965570292587E-2</v>
      </c>
      <c r="J462">
        <f t="shared" si="7"/>
        <v>-0.18779798824974081</v>
      </c>
      <c r="K462">
        <v>-1</v>
      </c>
      <c r="L462">
        <v>0.25</v>
      </c>
      <c r="M462">
        <v>0.22085403442970741</v>
      </c>
      <c r="N462">
        <v>0.40865202267944822</v>
      </c>
      <c r="O462">
        <v>0.72257782430584616</v>
      </c>
    </row>
    <row r="463" spans="1:15" x14ac:dyDescent="0.35">
      <c r="A463" t="s">
        <v>14</v>
      </c>
      <c r="B463" t="s">
        <v>67</v>
      </c>
      <c r="C463" t="s">
        <v>68</v>
      </c>
      <c r="D463">
        <v>0.54</v>
      </c>
      <c r="F463">
        <v>0.22085403442970741</v>
      </c>
      <c r="G463">
        <v>0.40865202267944822</v>
      </c>
      <c r="H463">
        <v>0.72257782430584616</v>
      </c>
      <c r="I463">
        <v>-0.31914596557029262</v>
      </c>
      <c r="J463">
        <f t="shared" si="7"/>
        <v>-0.18779798824974081</v>
      </c>
      <c r="K463">
        <v>-1</v>
      </c>
      <c r="L463">
        <v>0.54</v>
      </c>
      <c r="M463">
        <v>0.22085403442970741</v>
      </c>
      <c r="N463">
        <v>0.40865202267944822</v>
      </c>
      <c r="O463">
        <v>0.72257782430584616</v>
      </c>
    </row>
    <row r="464" spans="1:15" x14ac:dyDescent="0.35">
      <c r="A464" t="s">
        <v>14</v>
      </c>
      <c r="B464" t="s">
        <v>71</v>
      </c>
      <c r="C464" t="s">
        <v>72</v>
      </c>
      <c r="D464">
        <v>0.18</v>
      </c>
      <c r="F464">
        <v>0.17113827306664839</v>
      </c>
      <c r="G464">
        <v>0.24108842185178289</v>
      </c>
      <c r="H464">
        <v>0.44985460796702947</v>
      </c>
      <c r="I464">
        <v>-8.8617269333516047E-3</v>
      </c>
      <c r="J464">
        <f t="shared" si="7"/>
        <v>-6.9950148785134503E-2</v>
      </c>
      <c r="K464">
        <v>1</v>
      </c>
      <c r="L464">
        <v>0.18</v>
      </c>
      <c r="M464">
        <v>0.17113827306664839</v>
      </c>
      <c r="N464">
        <v>0.24108842185178289</v>
      </c>
      <c r="O464">
        <v>0.44985460796702947</v>
      </c>
    </row>
    <row r="465" spans="1:15" x14ac:dyDescent="0.35">
      <c r="A465" t="s">
        <v>14</v>
      </c>
      <c r="B465" t="s">
        <v>73</v>
      </c>
      <c r="C465" t="s">
        <v>74</v>
      </c>
      <c r="D465">
        <v>0.16</v>
      </c>
      <c r="F465">
        <v>0.17620244355390441</v>
      </c>
      <c r="G465">
        <v>0.21953844140139109</v>
      </c>
      <c r="H465">
        <v>0.4120784702152519</v>
      </c>
      <c r="I465">
        <v>1.6202443553904405E-2</v>
      </c>
      <c r="J465">
        <f t="shared" si="7"/>
        <v>-4.3335997847486679E-2</v>
      </c>
      <c r="K465">
        <v>1</v>
      </c>
      <c r="L465">
        <v>0.16</v>
      </c>
      <c r="M465">
        <v>0.17620244355390441</v>
      </c>
      <c r="N465">
        <v>0.21953844140139109</v>
      </c>
      <c r="O465">
        <v>0.4120784702152519</v>
      </c>
    </row>
    <row r="466" spans="1:15" x14ac:dyDescent="0.35">
      <c r="A466" t="s">
        <v>14</v>
      </c>
      <c r="B466" t="s">
        <v>75</v>
      </c>
      <c r="C466" t="s">
        <v>76</v>
      </c>
      <c r="D466">
        <v>0</v>
      </c>
      <c r="F466">
        <v>0</v>
      </c>
      <c r="G466">
        <v>0</v>
      </c>
      <c r="H466">
        <v>0.89353471144569141</v>
      </c>
      <c r="I466">
        <v>0</v>
      </c>
      <c r="J466">
        <f t="shared" si="7"/>
        <v>0</v>
      </c>
      <c r="K466">
        <v>-1</v>
      </c>
      <c r="L466">
        <v>0</v>
      </c>
      <c r="M466">
        <v>0</v>
      </c>
      <c r="N466">
        <v>0</v>
      </c>
      <c r="O466">
        <v>0.89353471144569141</v>
      </c>
    </row>
    <row r="467" spans="1:15" x14ac:dyDescent="0.35">
      <c r="A467" t="s">
        <v>14</v>
      </c>
      <c r="B467" t="s">
        <v>61</v>
      </c>
      <c r="C467" t="s">
        <v>59</v>
      </c>
      <c r="D467">
        <v>0.09</v>
      </c>
      <c r="F467">
        <v>0.1178758220513281</v>
      </c>
      <c r="G467">
        <v>0.14932147107982491</v>
      </c>
      <c r="H467">
        <v>0.29433843157186651</v>
      </c>
      <c r="I467">
        <v>2.7875822051328103E-2</v>
      </c>
      <c r="J467">
        <f t="shared" si="7"/>
        <v>-3.1445649028496808E-2</v>
      </c>
      <c r="K467">
        <v>1</v>
      </c>
      <c r="L467">
        <v>0.09</v>
      </c>
      <c r="M467">
        <v>0.1178758220513281</v>
      </c>
      <c r="N467">
        <v>0.14932147107982491</v>
      </c>
      <c r="O467">
        <v>0.29433843157186651</v>
      </c>
    </row>
    <row r="468" spans="1:15" x14ac:dyDescent="0.35">
      <c r="A468" t="s">
        <v>14</v>
      </c>
      <c r="B468" t="s">
        <v>77</v>
      </c>
      <c r="C468" t="s">
        <v>78</v>
      </c>
      <c r="D468">
        <v>0.28000000000000003</v>
      </c>
      <c r="F468">
        <v>0.36936663004509479</v>
      </c>
      <c r="G468">
        <v>0.36730426954874951</v>
      </c>
      <c r="H468">
        <v>0.44917775318219899</v>
      </c>
      <c r="I468">
        <v>8.9366630045094764E-2</v>
      </c>
      <c r="J468">
        <f t="shared" si="7"/>
        <v>2.0623604963452835E-3</v>
      </c>
      <c r="K468">
        <v>1</v>
      </c>
      <c r="L468">
        <v>0.28000000000000003</v>
      </c>
      <c r="M468">
        <v>0.36936663004509479</v>
      </c>
      <c r="N468">
        <v>0.36730426954874951</v>
      </c>
      <c r="O468">
        <v>0.44917775318219899</v>
      </c>
    </row>
    <row r="469" spans="1:15" x14ac:dyDescent="0.35">
      <c r="A469" t="s">
        <v>14</v>
      </c>
      <c r="B469" t="s">
        <v>79</v>
      </c>
      <c r="C469" t="s">
        <v>80</v>
      </c>
      <c r="F469">
        <v>0</v>
      </c>
      <c r="G469">
        <v>0</v>
      </c>
      <c r="H469">
        <v>0.44084722039107382</v>
      </c>
      <c r="I469">
        <v>0</v>
      </c>
      <c r="J469">
        <f t="shared" si="7"/>
        <v>0</v>
      </c>
      <c r="K469">
        <v>-1</v>
      </c>
      <c r="M469">
        <v>0</v>
      </c>
      <c r="N469">
        <v>0</v>
      </c>
      <c r="O469">
        <v>0.44084722039107382</v>
      </c>
    </row>
    <row r="470" spans="1:15" x14ac:dyDescent="0.35">
      <c r="A470" t="s">
        <v>14</v>
      </c>
      <c r="B470" t="s">
        <v>81</v>
      </c>
      <c r="C470" t="s">
        <v>121</v>
      </c>
      <c r="D470">
        <v>0</v>
      </c>
      <c r="F470">
        <v>0</v>
      </c>
      <c r="G470">
        <v>4.5072870363613522E-2</v>
      </c>
      <c r="H470">
        <v>0.12874332865876259</v>
      </c>
      <c r="I470">
        <v>0</v>
      </c>
      <c r="J470">
        <f t="shared" si="7"/>
        <v>-4.5072870363613522E-2</v>
      </c>
      <c r="K470">
        <v>-1</v>
      </c>
      <c r="L470">
        <v>0</v>
      </c>
      <c r="M470">
        <v>0</v>
      </c>
      <c r="N470">
        <v>4.5072870363613522E-2</v>
      </c>
      <c r="O470">
        <v>0.12874332865876259</v>
      </c>
    </row>
    <row r="471" spans="1:15" x14ac:dyDescent="0.35">
      <c r="A471" t="s">
        <v>14</v>
      </c>
      <c r="B471" t="s">
        <v>83</v>
      </c>
      <c r="C471" t="s">
        <v>72</v>
      </c>
      <c r="D471">
        <v>0</v>
      </c>
      <c r="F471">
        <v>2.0794584632948961E-3</v>
      </c>
      <c r="G471">
        <v>0.11109137313241201</v>
      </c>
      <c r="H471">
        <v>0.25029011753208769</v>
      </c>
      <c r="I471">
        <v>2.0794584632948961E-3</v>
      </c>
      <c r="J471">
        <f t="shared" si="7"/>
        <v>-0.10901191466911711</v>
      </c>
      <c r="K471">
        <v>1</v>
      </c>
      <c r="L471">
        <v>0</v>
      </c>
      <c r="M471">
        <v>2.0794584632948961E-3</v>
      </c>
      <c r="N471">
        <v>0.11109137313241201</v>
      </c>
      <c r="O471">
        <v>0.25029011753208769</v>
      </c>
    </row>
    <row r="472" spans="1:15" x14ac:dyDescent="0.35">
      <c r="A472" t="s">
        <v>14</v>
      </c>
      <c r="B472" t="s">
        <v>84</v>
      </c>
      <c r="C472" t="s">
        <v>85</v>
      </c>
      <c r="D472">
        <v>0.01</v>
      </c>
      <c r="F472">
        <v>1.20529388132077E-2</v>
      </c>
      <c r="G472">
        <v>8.2590534857913678E-2</v>
      </c>
      <c r="H472">
        <v>0.34899429350990868</v>
      </c>
      <c r="I472">
        <v>2.0529388132076998E-3</v>
      </c>
      <c r="J472">
        <f t="shared" si="7"/>
        <v>-7.0537596044705983E-2</v>
      </c>
      <c r="K472">
        <v>1</v>
      </c>
      <c r="L472">
        <v>0.01</v>
      </c>
      <c r="M472">
        <v>1.20529388132077E-2</v>
      </c>
      <c r="N472">
        <v>8.2590534857913678E-2</v>
      </c>
      <c r="O472">
        <v>0.34899429350990868</v>
      </c>
    </row>
    <row r="473" spans="1:15" x14ac:dyDescent="0.35">
      <c r="A473" t="s">
        <v>14</v>
      </c>
      <c r="B473" t="s">
        <v>86</v>
      </c>
      <c r="C473" t="s">
        <v>87</v>
      </c>
      <c r="D473">
        <v>0.25</v>
      </c>
      <c r="F473">
        <v>0.25436134133147897</v>
      </c>
      <c r="G473">
        <v>0.32718230161016998</v>
      </c>
      <c r="H473">
        <v>0.61502030978416034</v>
      </c>
      <c r="I473">
        <v>4.361341331478974E-3</v>
      </c>
      <c r="J473">
        <f t="shared" si="7"/>
        <v>-7.2820960278691005E-2</v>
      </c>
      <c r="K473">
        <v>-1</v>
      </c>
      <c r="L473">
        <v>0.25</v>
      </c>
      <c r="M473">
        <v>0.25436134133147897</v>
      </c>
      <c r="N473">
        <v>0.32718230161016998</v>
      </c>
      <c r="O473">
        <v>0.61502030978416034</v>
      </c>
    </row>
    <row r="474" spans="1:15" x14ac:dyDescent="0.35">
      <c r="A474" t="s">
        <v>14</v>
      </c>
      <c r="B474" t="s">
        <v>88</v>
      </c>
      <c r="C474" t="s">
        <v>89</v>
      </c>
      <c r="D474">
        <v>0.03</v>
      </c>
      <c r="F474">
        <v>3.1704222414917507E-2</v>
      </c>
      <c r="G474">
        <v>0.11167998729658631</v>
      </c>
      <c r="H474">
        <v>0.30811795204801729</v>
      </c>
      <c r="I474">
        <v>1.7042224149175084E-3</v>
      </c>
      <c r="J474">
        <f t="shared" si="7"/>
        <v>-7.9975764881668798E-2</v>
      </c>
      <c r="K474">
        <v>1</v>
      </c>
      <c r="L474">
        <v>0.03</v>
      </c>
      <c r="M474">
        <v>3.1704222414917507E-2</v>
      </c>
      <c r="N474">
        <v>0.11167998729658631</v>
      </c>
      <c r="O474">
        <v>0.30811795204801729</v>
      </c>
    </row>
    <row r="475" spans="1:15" x14ac:dyDescent="0.35">
      <c r="A475" t="s">
        <v>14</v>
      </c>
      <c r="B475" t="s">
        <v>90</v>
      </c>
      <c r="C475" t="s">
        <v>91</v>
      </c>
      <c r="D475">
        <v>0</v>
      </c>
      <c r="F475">
        <v>2.8643952581954221E-3</v>
      </c>
      <c r="G475">
        <v>2.7490478604684159E-2</v>
      </c>
      <c r="H475">
        <v>5.021097121494382E-2</v>
      </c>
      <c r="I475">
        <v>2.8643952581954221E-3</v>
      </c>
      <c r="J475">
        <f t="shared" si="7"/>
        <v>-2.4626083346488737E-2</v>
      </c>
      <c r="K475">
        <v>1</v>
      </c>
      <c r="L475">
        <v>0</v>
      </c>
      <c r="M475">
        <v>2.8643952581954221E-3</v>
      </c>
      <c r="N475">
        <v>2.7490478604684159E-2</v>
      </c>
      <c r="O475">
        <v>5.021097121494382E-2</v>
      </c>
    </row>
    <row r="476" spans="1:15" x14ac:dyDescent="0.35">
      <c r="A476" t="s">
        <v>14</v>
      </c>
      <c r="B476" t="s">
        <v>62</v>
      </c>
      <c r="C476" t="s">
        <v>59</v>
      </c>
      <c r="D476">
        <v>0.18</v>
      </c>
      <c r="F476">
        <v>0.2359969997069318</v>
      </c>
      <c r="G476">
        <v>0.1178100207950538</v>
      </c>
      <c r="H476">
        <v>0.25506167121040568</v>
      </c>
      <c r="I476">
        <v>5.599699970693181E-2</v>
      </c>
      <c r="J476">
        <f t="shared" si="7"/>
        <v>0.118186978911878</v>
      </c>
      <c r="K476">
        <v>1</v>
      </c>
      <c r="L476">
        <v>0.18</v>
      </c>
      <c r="M476">
        <v>0.2359969997069318</v>
      </c>
      <c r="N476">
        <v>0.1178100207950538</v>
      </c>
      <c r="O476">
        <v>0.25506167121040568</v>
      </c>
    </row>
    <row r="477" spans="1:15" x14ac:dyDescent="0.35">
      <c r="A477" t="s">
        <v>14</v>
      </c>
      <c r="B477" t="s">
        <v>92</v>
      </c>
      <c r="C477" t="s">
        <v>93</v>
      </c>
      <c r="D477">
        <v>0.54</v>
      </c>
      <c r="F477">
        <v>0.77767762518709138</v>
      </c>
      <c r="G477">
        <v>0.29732030041060792</v>
      </c>
      <c r="H477">
        <v>0.6772932963103685</v>
      </c>
      <c r="I477">
        <v>0.23767762518709135</v>
      </c>
      <c r="J477">
        <f t="shared" si="7"/>
        <v>0.48035732477648346</v>
      </c>
      <c r="K477">
        <v>1</v>
      </c>
      <c r="L477">
        <v>0.54</v>
      </c>
      <c r="M477">
        <v>0.77767762518709138</v>
      </c>
      <c r="N477">
        <v>0.29732030041060792</v>
      </c>
      <c r="O477">
        <v>0.6772932963103685</v>
      </c>
    </row>
    <row r="478" spans="1:15" x14ac:dyDescent="0.35">
      <c r="A478" t="s">
        <v>14</v>
      </c>
      <c r="B478" t="s">
        <v>94</v>
      </c>
      <c r="C478" t="s">
        <v>95</v>
      </c>
      <c r="D478">
        <v>0.1</v>
      </c>
      <c r="F478">
        <v>0.15515164414138249</v>
      </c>
      <c r="G478">
        <v>7.3255177637037872E-2</v>
      </c>
      <c r="H478">
        <v>0.2253757465204117</v>
      </c>
      <c r="I478">
        <v>5.5151644141382489E-2</v>
      </c>
      <c r="J478">
        <f t="shared" si="7"/>
        <v>8.1896466504344623E-2</v>
      </c>
      <c r="K478">
        <v>1</v>
      </c>
      <c r="L478">
        <v>0.1</v>
      </c>
      <c r="M478">
        <v>0.15515164414138249</v>
      </c>
      <c r="N478">
        <v>7.3255177637037872E-2</v>
      </c>
      <c r="O478">
        <v>0.2253757465204117</v>
      </c>
    </row>
    <row r="479" spans="1:15" x14ac:dyDescent="0.35">
      <c r="A479" t="s">
        <v>14</v>
      </c>
      <c r="B479" t="s">
        <v>96</v>
      </c>
      <c r="C479" t="s">
        <v>97</v>
      </c>
      <c r="D479">
        <v>0.01</v>
      </c>
      <c r="F479">
        <v>6.0655098896259026E-3</v>
      </c>
      <c r="G479">
        <v>8.9587535136218168E-3</v>
      </c>
      <c r="H479">
        <v>1.988929685751099E-2</v>
      </c>
      <c r="I479">
        <v>-3.9344901103740976E-3</v>
      </c>
      <c r="J479">
        <f t="shared" si="7"/>
        <v>-2.8932436239959142E-3</v>
      </c>
      <c r="K479">
        <v>1</v>
      </c>
      <c r="L479">
        <v>0.01</v>
      </c>
      <c r="M479">
        <v>6.0655098896259026E-3</v>
      </c>
      <c r="N479">
        <v>8.9587535136218168E-3</v>
      </c>
      <c r="O479">
        <v>1.988929685751099E-2</v>
      </c>
    </row>
    <row r="480" spans="1:15" x14ac:dyDescent="0.35">
      <c r="A480" t="s">
        <v>15</v>
      </c>
      <c r="B480" t="s">
        <v>58</v>
      </c>
      <c r="C480" t="s">
        <v>59</v>
      </c>
      <c r="D480">
        <v>0.1</v>
      </c>
      <c r="F480">
        <v>0.15703661184206039</v>
      </c>
      <c r="G480">
        <v>0.14720216728071439</v>
      </c>
      <c r="H480">
        <v>0.2995297184109707</v>
      </c>
      <c r="I480">
        <v>5.7036611842060381E-2</v>
      </c>
      <c r="J480">
        <f t="shared" si="7"/>
        <v>9.8344445613459952E-3</v>
      </c>
      <c r="K480">
        <v>1</v>
      </c>
      <c r="L480">
        <v>0.1</v>
      </c>
      <c r="M480">
        <v>0.15703661184206039</v>
      </c>
      <c r="N480">
        <v>0.14720216728071439</v>
      </c>
      <c r="O480">
        <v>0.2995297184109707</v>
      </c>
    </row>
    <row r="481" spans="1:15" x14ac:dyDescent="0.35">
      <c r="A481" t="s">
        <v>16</v>
      </c>
      <c r="B481" t="s">
        <v>58</v>
      </c>
      <c r="C481" t="s">
        <v>59</v>
      </c>
      <c r="D481">
        <v>0.13</v>
      </c>
      <c r="F481">
        <v>0.2200056572503834</v>
      </c>
      <c r="G481">
        <v>0.27195106869654428</v>
      </c>
      <c r="H481">
        <v>0.48406392160115691</v>
      </c>
      <c r="I481">
        <v>9.0005657250383397E-2</v>
      </c>
      <c r="J481">
        <f t="shared" si="7"/>
        <v>-5.1945411446160883E-2</v>
      </c>
      <c r="K481">
        <v>1</v>
      </c>
      <c r="L481">
        <v>0.13</v>
      </c>
      <c r="M481">
        <v>0.2200056572503834</v>
      </c>
      <c r="N481">
        <v>0.27195106869654428</v>
      </c>
      <c r="O481">
        <v>0.48406392160115691</v>
      </c>
    </row>
    <row r="482" spans="1:15" x14ac:dyDescent="0.35">
      <c r="A482" t="s">
        <v>17</v>
      </c>
      <c r="B482" t="s">
        <v>58</v>
      </c>
      <c r="C482" t="s">
        <v>59</v>
      </c>
      <c r="D482">
        <v>0.3</v>
      </c>
      <c r="F482">
        <v>0.33331039580387212</v>
      </c>
      <c r="G482">
        <v>0.31743958917228698</v>
      </c>
      <c r="H482">
        <v>0.48990305705528198</v>
      </c>
      <c r="I482">
        <v>3.3310395803872128E-2</v>
      </c>
      <c r="J482">
        <f t="shared" si="7"/>
        <v>1.5870806631585133E-2</v>
      </c>
      <c r="K482">
        <v>1</v>
      </c>
      <c r="L482">
        <v>0.3</v>
      </c>
      <c r="M482">
        <v>0.33331039580387212</v>
      </c>
      <c r="N482">
        <v>0.31743958917228698</v>
      </c>
      <c r="O482">
        <v>0.48990305705528198</v>
      </c>
    </row>
    <row r="483" spans="1:15" x14ac:dyDescent="0.35">
      <c r="A483" t="s">
        <v>18</v>
      </c>
      <c r="B483" t="s">
        <v>58</v>
      </c>
      <c r="C483" t="s">
        <v>59</v>
      </c>
      <c r="D483">
        <v>0.21</v>
      </c>
      <c r="F483">
        <v>0.18457978624643179</v>
      </c>
      <c r="G483">
        <v>0.2387804932855305</v>
      </c>
      <c r="H483">
        <v>0.42214780023867882</v>
      </c>
      <c r="I483">
        <v>-2.5420213753568205E-2</v>
      </c>
      <c r="J483">
        <f t="shared" si="7"/>
        <v>-5.4200707039098711E-2</v>
      </c>
      <c r="K483">
        <v>1</v>
      </c>
      <c r="L483">
        <v>0.21</v>
      </c>
      <c r="M483">
        <v>0.18457978624643179</v>
      </c>
      <c r="N483">
        <v>0.2387804932855305</v>
      </c>
      <c r="O483">
        <v>0.42214780023867882</v>
      </c>
    </row>
    <row r="484" spans="1:15" x14ac:dyDescent="0.35">
      <c r="A484" t="s">
        <v>20</v>
      </c>
      <c r="B484" t="s">
        <v>58</v>
      </c>
      <c r="C484" t="s">
        <v>59</v>
      </c>
      <c r="D484">
        <v>0.28000000000000003</v>
      </c>
      <c r="F484">
        <v>0.30672110654974349</v>
      </c>
      <c r="G484">
        <v>0.30939303650220312</v>
      </c>
      <c r="H484">
        <v>0.43392646070247121</v>
      </c>
      <c r="I484">
        <v>2.6721106549743467E-2</v>
      </c>
      <c r="J484">
        <f t="shared" si="7"/>
        <v>-2.6719299524596285E-3</v>
      </c>
      <c r="K484">
        <v>1</v>
      </c>
      <c r="L484">
        <v>0.28000000000000003</v>
      </c>
      <c r="M484">
        <v>0.30672110654974349</v>
      </c>
      <c r="N484">
        <v>0.30939303650220312</v>
      </c>
      <c r="O484">
        <v>0.43392646070247121</v>
      </c>
    </row>
    <row r="485" spans="1:15" x14ac:dyDescent="0.35">
      <c r="A485" t="s">
        <v>15</v>
      </c>
      <c r="B485" t="s">
        <v>60</v>
      </c>
      <c r="C485" t="s">
        <v>59</v>
      </c>
      <c r="D485">
        <v>0.19</v>
      </c>
      <c r="F485">
        <v>0.18782606267068799</v>
      </c>
      <c r="G485">
        <v>0.27703788242820271</v>
      </c>
      <c r="H485">
        <v>0.52722388539490694</v>
      </c>
      <c r="I485">
        <v>-2.173937329312009E-3</v>
      </c>
      <c r="J485">
        <f t="shared" si="7"/>
        <v>-8.9211819757514715E-2</v>
      </c>
      <c r="K485">
        <v>1</v>
      </c>
      <c r="L485">
        <v>0.19</v>
      </c>
      <c r="M485">
        <v>0.18782606267068799</v>
      </c>
      <c r="N485">
        <v>0.27703788242820271</v>
      </c>
      <c r="O485">
        <v>0.52722388539490694</v>
      </c>
    </row>
    <row r="486" spans="1:15" x14ac:dyDescent="0.35">
      <c r="A486" t="s">
        <v>16</v>
      </c>
      <c r="B486" t="s">
        <v>60</v>
      </c>
      <c r="C486" t="s">
        <v>59</v>
      </c>
      <c r="D486">
        <v>0.14000000000000001</v>
      </c>
      <c r="F486">
        <v>0.1548940767276904</v>
      </c>
      <c r="G486">
        <v>0.26455576556730231</v>
      </c>
      <c r="H486">
        <v>0.48648342623258639</v>
      </c>
      <c r="I486">
        <v>1.4894076727690386E-2</v>
      </c>
      <c r="J486">
        <f t="shared" si="7"/>
        <v>-0.10966168883961191</v>
      </c>
      <c r="K486">
        <v>1</v>
      </c>
      <c r="L486">
        <v>0.14000000000000001</v>
      </c>
      <c r="M486">
        <v>0.1548940767276904</v>
      </c>
      <c r="N486">
        <v>0.26455576556730231</v>
      </c>
      <c r="O486">
        <v>0.48648342623258639</v>
      </c>
    </row>
    <row r="487" spans="1:15" x14ac:dyDescent="0.35">
      <c r="A487" t="s">
        <v>17</v>
      </c>
      <c r="B487" t="s">
        <v>60</v>
      </c>
      <c r="C487" t="s">
        <v>59</v>
      </c>
      <c r="D487">
        <v>0.45</v>
      </c>
      <c r="F487">
        <v>0.49551523860806351</v>
      </c>
      <c r="G487">
        <v>0.5088020051336033</v>
      </c>
      <c r="H487">
        <v>0.65378508795500823</v>
      </c>
      <c r="I487">
        <v>4.5515238608063502E-2</v>
      </c>
      <c r="J487">
        <f t="shared" si="7"/>
        <v>-1.3286766525539784E-2</v>
      </c>
      <c r="K487">
        <v>1</v>
      </c>
      <c r="L487">
        <v>0.45</v>
      </c>
      <c r="M487">
        <v>0.49551523860806351</v>
      </c>
      <c r="N487">
        <v>0.5088020051336033</v>
      </c>
      <c r="O487">
        <v>0.65378508795500823</v>
      </c>
    </row>
    <row r="488" spans="1:15" x14ac:dyDescent="0.35">
      <c r="A488" t="s">
        <v>18</v>
      </c>
      <c r="B488" t="s">
        <v>60</v>
      </c>
      <c r="C488" t="s">
        <v>59</v>
      </c>
      <c r="D488">
        <v>0.26</v>
      </c>
      <c r="F488">
        <v>0.3382034792028249</v>
      </c>
      <c r="G488">
        <v>0.33672500950633788</v>
      </c>
      <c r="H488">
        <v>0.56912979866334035</v>
      </c>
      <c r="I488">
        <v>7.8203479202824888E-2</v>
      </c>
      <c r="J488">
        <f t="shared" si="7"/>
        <v>1.478469696487017E-3</v>
      </c>
      <c r="K488">
        <v>1</v>
      </c>
      <c r="L488">
        <v>0.26</v>
      </c>
      <c r="M488">
        <v>0.3382034792028249</v>
      </c>
      <c r="N488">
        <v>0.33672500950633788</v>
      </c>
      <c r="O488">
        <v>0.56912979866334035</v>
      </c>
    </row>
    <row r="489" spans="1:15" x14ac:dyDescent="0.35">
      <c r="A489" t="s">
        <v>20</v>
      </c>
      <c r="B489" t="s">
        <v>60</v>
      </c>
      <c r="C489" t="s">
        <v>59</v>
      </c>
      <c r="D489">
        <v>0.36</v>
      </c>
      <c r="F489">
        <v>0.39878616465870359</v>
      </c>
      <c r="G489">
        <v>0.42615798450679909</v>
      </c>
      <c r="H489">
        <v>0.58591783164312772</v>
      </c>
      <c r="I489">
        <v>3.8786164658703604E-2</v>
      </c>
      <c r="J489">
        <f t="shared" si="7"/>
        <v>-2.7371819848095502E-2</v>
      </c>
      <c r="K489">
        <v>1</v>
      </c>
      <c r="L489">
        <v>0.36</v>
      </c>
      <c r="M489">
        <v>0.39878616465870359</v>
      </c>
      <c r="N489">
        <v>0.42615798450679909</v>
      </c>
      <c r="O489">
        <v>0.58591783164312772</v>
      </c>
    </row>
    <row r="490" spans="1:15" x14ac:dyDescent="0.35">
      <c r="A490" t="s">
        <v>15</v>
      </c>
      <c r="B490" t="s">
        <v>63</v>
      </c>
      <c r="C490" t="s">
        <v>64</v>
      </c>
      <c r="D490">
        <v>0.03</v>
      </c>
      <c r="F490">
        <v>3.3823319046994198E-2</v>
      </c>
      <c r="G490">
        <v>0.12858682102744179</v>
      </c>
      <c r="H490">
        <v>0.3735783116451703</v>
      </c>
      <c r="I490">
        <v>3.8233190469941988E-3</v>
      </c>
      <c r="J490">
        <f t="shared" si="7"/>
        <v>-9.4763501980447584E-2</v>
      </c>
      <c r="K490">
        <v>-1</v>
      </c>
      <c r="L490">
        <v>0.03</v>
      </c>
      <c r="M490">
        <v>3.3823319046994198E-2</v>
      </c>
      <c r="N490">
        <v>0.12858682102744179</v>
      </c>
      <c r="O490">
        <v>0.3735783116451703</v>
      </c>
    </row>
    <row r="491" spans="1:15" x14ac:dyDescent="0.35">
      <c r="A491" t="s">
        <v>16</v>
      </c>
      <c r="B491" t="s">
        <v>63</v>
      </c>
      <c r="C491" t="s">
        <v>64</v>
      </c>
      <c r="D491">
        <v>0.31</v>
      </c>
      <c r="F491">
        <v>0.3296372088336893</v>
      </c>
      <c r="G491">
        <v>0.38875428574866849</v>
      </c>
      <c r="H491">
        <v>0.57971537192220723</v>
      </c>
      <c r="I491">
        <v>1.9637208833689301E-2</v>
      </c>
      <c r="J491">
        <f t="shared" si="7"/>
        <v>-5.9117076914979194E-2</v>
      </c>
      <c r="K491">
        <v>-1</v>
      </c>
      <c r="L491">
        <v>0.31</v>
      </c>
      <c r="M491">
        <v>0.3296372088336893</v>
      </c>
      <c r="N491">
        <v>0.38875428574866849</v>
      </c>
      <c r="O491">
        <v>0.57971537192220723</v>
      </c>
    </row>
    <row r="492" spans="1:15" x14ac:dyDescent="0.35">
      <c r="A492" t="s">
        <v>17</v>
      </c>
      <c r="B492" t="s">
        <v>63</v>
      </c>
      <c r="C492" t="s">
        <v>64</v>
      </c>
      <c r="D492">
        <v>0.46</v>
      </c>
      <c r="F492">
        <v>0.48847599993835822</v>
      </c>
      <c r="G492">
        <v>0.51681599118139665</v>
      </c>
      <c r="H492">
        <v>0.68118180055598188</v>
      </c>
      <c r="I492">
        <v>2.8475999938358199E-2</v>
      </c>
      <c r="J492">
        <f t="shared" si="7"/>
        <v>-2.8339991243038432E-2</v>
      </c>
      <c r="K492">
        <v>-1</v>
      </c>
      <c r="L492">
        <v>0.46</v>
      </c>
      <c r="M492">
        <v>0.48847599993835822</v>
      </c>
      <c r="N492">
        <v>0.51681599118139665</v>
      </c>
      <c r="O492">
        <v>0.68118180055598188</v>
      </c>
    </row>
    <row r="493" spans="1:15" x14ac:dyDescent="0.35">
      <c r="A493" t="s">
        <v>18</v>
      </c>
      <c r="B493" t="s">
        <v>63</v>
      </c>
      <c r="C493" t="s">
        <v>64</v>
      </c>
      <c r="D493">
        <v>0.53</v>
      </c>
      <c r="F493">
        <v>0.56490548883460467</v>
      </c>
      <c r="G493">
        <v>0.57376974965016259</v>
      </c>
      <c r="H493">
        <v>0.72630765960626587</v>
      </c>
      <c r="I493">
        <v>3.4905488834604648E-2</v>
      </c>
      <c r="J493">
        <f t="shared" si="7"/>
        <v>-8.8642608155579117E-3</v>
      </c>
      <c r="K493">
        <v>-1</v>
      </c>
      <c r="L493">
        <v>0.53</v>
      </c>
      <c r="M493">
        <v>0.56490548883460467</v>
      </c>
      <c r="N493">
        <v>0.57376974965016259</v>
      </c>
      <c r="O493">
        <v>0.72630765960626587</v>
      </c>
    </row>
    <row r="494" spans="1:15" x14ac:dyDescent="0.35">
      <c r="A494" t="s">
        <v>20</v>
      </c>
      <c r="B494" t="s">
        <v>63</v>
      </c>
      <c r="C494" t="s">
        <v>64</v>
      </c>
      <c r="D494">
        <v>0.51</v>
      </c>
      <c r="F494">
        <v>0.51276899151907229</v>
      </c>
      <c r="G494">
        <v>0.5695571935504018</v>
      </c>
      <c r="H494">
        <v>0.7229699481380496</v>
      </c>
      <c r="I494">
        <v>2.7689915190722836E-3</v>
      </c>
      <c r="J494">
        <f t="shared" si="7"/>
        <v>-5.6788202031329504E-2</v>
      </c>
      <c r="K494">
        <v>-1</v>
      </c>
      <c r="L494">
        <v>0.51</v>
      </c>
      <c r="M494">
        <v>0.51276899151907229</v>
      </c>
      <c r="N494">
        <v>0.5695571935504018</v>
      </c>
      <c r="O494">
        <v>0.7229699481380496</v>
      </c>
    </row>
    <row r="495" spans="1:15" x14ac:dyDescent="0.35">
      <c r="A495" t="s">
        <v>15</v>
      </c>
      <c r="B495" t="s">
        <v>65</v>
      </c>
      <c r="C495" t="s">
        <v>66</v>
      </c>
      <c r="D495">
        <v>0.56000000000000005</v>
      </c>
      <c r="F495">
        <v>0.61828725537001572</v>
      </c>
      <c r="G495">
        <v>0.65003497609398109</v>
      </c>
      <c r="H495">
        <v>0.84560818565582374</v>
      </c>
      <c r="I495">
        <v>5.8287255370015667E-2</v>
      </c>
      <c r="J495">
        <f t="shared" ref="J495:J558" si="8">F495-G495</f>
        <v>-3.1747720723965367E-2</v>
      </c>
      <c r="K495">
        <v>-1</v>
      </c>
      <c r="L495">
        <v>0.56000000000000005</v>
      </c>
      <c r="M495">
        <v>0.61828725537001572</v>
      </c>
      <c r="N495">
        <v>0.65003497609398109</v>
      </c>
      <c r="O495">
        <v>0.84560818565582374</v>
      </c>
    </row>
    <row r="496" spans="1:15" x14ac:dyDescent="0.35">
      <c r="A496" t="s">
        <v>16</v>
      </c>
      <c r="B496" t="s">
        <v>65</v>
      </c>
      <c r="C496" t="s">
        <v>66</v>
      </c>
      <c r="D496">
        <v>0.18</v>
      </c>
      <c r="F496">
        <v>6.6472709340222605E-2</v>
      </c>
      <c r="G496">
        <v>0.35359749373197708</v>
      </c>
      <c r="H496">
        <v>0.70593665516264437</v>
      </c>
      <c r="I496">
        <v>-0.11352729065977739</v>
      </c>
      <c r="J496">
        <f t="shared" si="8"/>
        <v>-0.28712478439175448</v>
      </c>
      <c r="K496">
        <v>-1</v>
      </c>
      <c r="L496">
        <v>0.18</v>
      </c>
      <c r="M496">
        <v>6.6472709340222605E-2</v>
      </c>
      <c r="N496">
        <v>0.35359749373197708</v>
      </c>
      <c r="O496">
        <v>0.70593665516264437</v>
      </c>
    </row>
    <row r="497" spans="1:15" x14ac:dyDescent="0.35">
      <c r="A497" t="s">
        <v>17</v>
      </c>
      <c r="B497" t="s">
        <v>65</v>
      </c>
      <c r="C497" t="s">
        <v>66</v>
      </c>
      <c r="D497">
        <v>0.73</v>
      </c>
      <c r="F497">
        <v>0.78219256607193444</v>
      </c>
      <c r="G497">
        <v>0.79098809270728709</v>
      </c>
      <c r="H497">
        <v>0.91202062907660009</v>
      </c>
      <c r="I497">
        <v>5.2192566071934454E-2</v>
      </c>
      <c r="J497">
        <f t="shared" si="8"/>
        <v>-8.7955266353526573E-3</v>
      </c>
      <c r="K497">
        <v>-1</v>
      </c>
      <c r="L497">
        <v>0.73</v>
      </c>
      <c r="M497">
        <v>0.78219256607193444</v>
      </c>
      <c r="N497">
        <v>0.79098809270728709</v>
      </c>
      <c r="O497">
        <v>0.91202062907660009</v>
      </c>
    </row>
    <row r="498" spans="1:15" x14ac:dyDescent="0.35">
      <c r="A498" t="s">
        <v>18</v>
      </c>
      <c r="B498" t="s">
        <v>65</v>
      </c>
      <c r="C498" t="s">
        <v>66</v>
      </c>
      <c r="D498">
        <v>0</v>
      </c>
      <c r="F498">
        <v>0.61646608525110547</v>
      </c>
      <c r="G498">
        <v>0.20610531500774479</v>
      </c>
      <c r="H498">
        <v>0.63644322209863591</v>
      </c>
      <c r="I498">
        <v>0.61646608525110547</v>
      </c>
      <c r="J498">
        <f t="shared" si="8"/>
        <v>0.41036077024336071</v>
      </c>
      <c r="K498">
        <v>-1</v>
      </c>
      <c r="L498">
        <v>0</v>
      </c>
      <c r="M498">
        <v>0.61646608525110547</v>
      </c>
      <c r="N498">
        <v>0.20610531500774479</v>
      </c>
      <c r="O498">
        <v>0.63644322209863591</v>
      </c>
    </row>
    <row r="499" spans="1:15" x14ac:dyDescent="0.35">
      <c r="A499" t="s">
        <v>20</v>
      </c>
      <c r="B499" t="s">
        <v>65</v>
      </c>
      <c r="C499" t="s">
        <v>66</v>
      </c>
      <c r="D499">
        <v>0.66</v>
      </c>
      <c r="F499">
        <v>0.65653182786713005</v>
      </c>
      <c r="G499">
        <v>0.73213653370894793</v>
      </c>
      <c r="H499">
        <v>0.88429172228751307</v>
      </c>
      <c r="I499">
        <v>-3.4681721328699844E-3</v>
      </c>
      <c r="J499">
        <f t="shared" si="8"/>
        <v>-7.5604705841817887E-2</v>
      </c>
      <c r="K499">
        <v>-1</v>
      </c>
      <c r="L499">
        <v>0.66</v>
      </c>
      <c r="M499">
        <v>0.65653182786713005</v>
      </c>
      <c r="N499">
        <v>0.73213653370894793</v>
      </c>
      <c r="O499">
        <v>0.88429172228751307</v>
      </c>
    </row>
    <row r="500" spans="1:15" x14ac:dyDescent="0.35">
      <c r="A500" t="s">
        <v>15</v>
      </c>
      <c r="B500" t="s">
        <v>67</v>
      </c>
      <c r="C500" t="s">
        <v>68</v>
      </c>
      <c r="D500">
        <v>0.36</v>
      </c>
      <c r="F500">
        <v>6.5310920687384241E-2</v>
      </c>
      <c r="G500">
        <v>0.50139393073905725</v>
      </c>
      <c r="H500">
        <v>0.77029575488194613</v>
      </c>
      <c r="I500">
        <v>-0.29468907931261573</v>
      </c>
      <c r="J500">
        <f t="shared" si="8"/>
        <v>-0.43608301005167299</v>
      </c>
      <c r="K500">
        <v>-1</v>
      </c>
      <c r="L500">
        <v>0.36</v>
      </c>
      <c r="M500">
        <v>6.5310920687384241E-2</v>
      </c>
      <c r="N500">
        <v>0.50139393073905725</v>
      </c>
      <c r="O500">
        <v>0.77029575488194613</v>
      </c>
    </row>
    <row r="501" spans="1:15" x14ac:dyDescent="0.35">
      <c r="A501" t="s">
        <v>16</v>
      </c>
      <c r="B501" t="s">
        <v>67</v>
      </c>
      <c r="C501" t="s">
        <v>68</v>
      </c>
      <c r="D501">
        <v>0.05</v>
      </c>
      <c r="F501">
        <v>0.10312250634850149</v>
      </c>
      <c r="G501">
        <v>0.26985896027299872</v>
      </c>
      <c r="H501">
        <v>0.65116547302988947</v>
      </c>
      <c r="I501">
        <v>5.3122506348501491E-2</v>
      </c>
      <c r="J501">
        <f t="shared" si="8"/>
        <v>-0.16673645392449721</v>
      </c>
      <c r="K501">
        <v>-1</v>
      </c>
      <c r="L501">
        <v>0.05</v>
      </c>
      <c r="M501">
        <v>0.10312250634850149</v>
      </c>
      <c r="N501">
        <v>0.26985896027299872</v>
      </c>
      <c r="O501">
        <v>0.65116547302988947</v>
      </c>
    </row>
    <row r="502" spans="1:15" x14ac:dyDescent="0.35">
      <c r="A502" t="s">
        <v>17</v>
      </c>
      <c r="B502" t="s">
        <v>67</v>
      </c>
      <c r="C502" t="s">
        <v>68</v>
      </c>
      <c r="D502">
        <v>0.67</v>
      </c>
      <c r="F502">
        <v>0.72357625287865213</v>
      </c>
      <c r="G502">
        <v>0.74316249105996934</v>
      </c>
      <c r="H502">
        <v>0.89469146355619322</v>
      </c>
      <c r="I502">
        <v>5.3576252878652086E-2</v>
      </c>
      <c r="J502">
        <f t="shared" si="8"/>
        <v>-1.9586238181317217E-2</v>
      </c>
      <c r="K502">
        <v>-1</v>
      </c>
      <c r="L502">
        <v>0.67</v>
      </c>
      <c r="M502">
        <v>0.72357625287865213</v>
      </c>
      <c r="N502">
        <v>0.74316249105996934</v>
      </c>
      <c r="O502">
        <v>0.89469146355619322</v>
      </c>
    </row>
    <row r="503" spans="1:15" x14ac:dyDescent="0.35">
      <c r="A503" t="s">
        <v>18</v>
      </c>
      <c r="B503" t="s">
        <v>67</v>
      </c>
      <c r="C503" t="s">
        <v>68</v>
      </c>
      <c r="D503">
        <v>0.12</v>
      </c>
      <c r="F503">
        <v>0.15554311374232299</v>
      </c>
      <c r="G503">
        <v>0.29928053110570219</v>
      </c>
      <c r="H503">
        <v>0.66630357514368677</v>
      </c>
      <c r="I503">
        <v>3.5543113742322996E-2</v>
      </c>
      <c r="J503">
        <f t="shared" si="8"/>
        <v>-0.14373741736337919</v>
      </c>
      <c r="K503">
        <v>-1</v>
      </c>
      <c r="L503">
        <v>0.12</v>
      </c>
      <c r="M503">
        <v>0.15554311374232299</v>
      </c>
      <c r="N503">
        <v>0.29928053110570219</v>
      </c>
      <c r="O503">
        <v>0.66630357514368677</v>
      </c>
    </row>
    <row r="504" spans="1:15" x14ac:dyDescent="0.35">
      <c r="A504" t="s">
        <v>20</v>
      </c>
      <c r="B504" t="s">
        <v>67</v>
      </c>
      <c r="C504" t="s">
        <v>68</v>
      </c>
      <c r="D504">
        <v>0.48</v>
      </c>
      <c r="F504">
        <v>0.51733124018164911</v>
      </c>
      <c r="G504">
        <v>0.59925263372609305</v>
      </c>
      <c r="H504">
        <v>0.82064639886914137</v>
      </c>
      <c r="I504">
        <v>3.7331240181649128E-2</v>
      </c>
      <c r="J504">
        <f t="shared" si="8"/>
        <v>-8.1921393544443943E-2</v>
      </c>
      <c r="K504">
        <v>-1</v>
      </c>
      <c r="L504">
        <v>0.48</v>
      </c>
      <c r="M504">
        <v>0.51733124018164911</v>
      </c>
      <c r="N504">
        <v>0.59925263372609305</v>
      </c>
      <c r="O504">
        <v>0.82064639886914137</v>
      </c>
    </row>
    <row r="505" spans="1:15" x14ac:dyDescent="0.35">
      <c r="A505" t="s">
        <v>15</v>
      </c>
      <c r="B505" t="s">
        <v>67</v>
      </c>
      <c r="C505" t="s">
        <v>68</v>
      </c>
      <c r="D505">
        <v>0.01</v>
      </c>
      <c r="F505">
        <v>6.5310920687384241E-2</v>
      </c>
      <c r="G505">
        <v>0.50139393073905725</v>
      </c>
      <c r="H505">
        <v>0.77029575488194613</v>
      </c>
      <c r="I505">
        <v>5.5310920687384239E-2</v>
      </c>
      <c r="J505">
        <f t="shared" si="8"/>
        <v>-0.43608301005167299</v>
      </c>
      <c r="K505">
        <v>-1</v>
      </c>
      <c r="L505">
        <v>0.01</v>
      </c>
      <c r="M505">
        <v>6.5310920687384241E-2</v>
      </c>
      <c r="N505">
        <v>0.50139393073905725</v>
      </c>
      <c r="O505">
        <v>0.77029575488194613</v>
      </c>
    </row>
    <row r="506" spans="1:15" x14ac:dyDescent="0.35">
      <c r="A506" t="s">
        <v>16</v>
      </c>
      <c r="B506" t="s">
        <v>67</v>
      </c>
      <c r="C506" t="s">
        <v>68</v>
      </c>
      <c r="D506">
        <v>0.3</v>
      </c>
      <c r="F506">
        <v>0.10312250634850149</v>
      </c>
      <c r="G506">
        <v>0.26985896027299872</v>
      </c>
      <c r="H506">
        <v>0.65116547302988947</v>
      </c>
      <c r="I506">
        <v>-0.19687749365149848</v>
      </c>
      <c r="J506">
        <f t="shared" si="8"/>
        <v>-0.16673645392449721</v>
      </c>
      <c r="K506">
        <v>-1</v>
      </c>
      <c r="L506">
        <v>0.3</v>
      </c>
      <c r="M506">
        <v>0.10312250634850149</v>
      </c>
      <c r="N506">
        <v>0.26985896027299872</v>
      </c>
      <c r="O506">
        <v>0.65116547302988947</v>
      </c>
    </row>
    <row r="507" spans="1:15" x14ac:dyDescent="0.35">
      <c r="A507" t="s">
        <v>17</v>
      </c>
      <c r="B507" t="s">
        <v>67</v>
      </c>
      <c r="C507" t="s">
        <v>68</v>
      </c>
      <c r="D507">
        <v>0.75</v>
      </c>
      <c r="F507">
        <v>0.72357625287865213</v>
      </c>
      <c r="G507">
        <v>0.74316249105996934</v>
      </c>
      <c r="H507">
        <v>0.89469146355619322</v>
      </c>
      <c r="I507">
        <v>-2.6423747121347874E-2</v>
      </c>
      <c r="J507">
        <f t="shared" si="8"/>
        <v>-1.9586238181317217E-2</v>
      </c>
      <c r="K507">
        <v>-1</v>
      </c>
      <c r="L507">
        <v>0.75</v>
      </c>
      <c r="M507">
        <v>0.72357625287865213</v>
      </c>
      <c r="N507">
        <v>0.74316249105996934</v>
      </c>
      <c r="O507">
        <v>0.89469146355619322</v>
      </c>
    </row>
    <row r="508" spans="1:15" x14ac:dyDescent="0.35">
      <c r="A508" t="s">
        <v>18</v>
      </c>
      <c r="B508" t="s">
        <v>67</v>
      </c>
      <c r="C508" t="s">
        <v>68</v>
      </c>
      <c r="D508">
        <v>0.51</v>
      </c>
      <c r="F508">
        <v>0.15554311374232299</v>
      </c>
      <c r="G508">
        <v>0.29928053110570219</v>
      </c>
      <c r="H508">
        <v>0.66630357514368677</v>
      </c>
      <c r="I508">
        <v>-0.35445688625767702</v>
      </c>
      <c r="J508">
        <f t="shared" si="8"/>
        <v>-0.14373741736337919</v>
      </c>
      <c r="K508">
        <v>-1</v>
      </c>
      <c r="L508">
        <v>0.51</v>
      </c>
      <c r="M508">
        <v>0.15554311374232299</v>
      </c>
      <c r="N508">
        <v>0.29928053110570219</v>
      </c>
      <c r="O508">
        <v>0.66630357514368677</v>
      </c>
    </row>
    <row r="509" spans="1:15" x14ac:dyDescent="0.35">
      <c r="A509" t="s">
        <v>20</v>
      </c>
      <c r="B509" t="s">
        <v>67</v>
      </c>
      <c r="C509" t="s">
        <v>68</v>
      </c>
      <c r="D509">
        <v>0.57999999999999996</v>
      </c>
      <c r="F509">
        <v>0.51733124018164911</v>
      </c>
      <c r="G509">
        <v>0.59925263372609305</v>
      </c>
      <c r="H509">
        <v>0.82064639886914137</v>
      </c>
      <c r="I509">
        <v>-6.266875981835085E-2</v>
      </c>
      <c r="J509">
        <f t="shared" si="8"/>
        <v>-8.1921393544443943E-2</v>
      </c>
      <c r="K509">
        <v>-1</v>
      </c>
      <c r="L509">
        <v>0.57999999999999996</v>
      </c>
      <c r="M509">
        <v>0.51733124018164911</v>
      </c>
      <c r="N509">
        <v>0.59925263372609305</v>
      </c>
      <c r="O509">
        <v>0.82064639886914137</v>
      </c>
    </row>
    <row r="510" spans="1:15" x14ac:dyDescent="0.35">
      <c r="A510" t="s">
        <v>15</v>
      </c>
      <c r="B510" t="s">
        <v>71</v>
      </c>
      <c r="C510" t="s">
        <v>72</v>
      </c>
      <c r="D510">
        <v>0.28999999999999998</v>
      </c>
      <c r="F510">
        <v>0.26050596025067901</v>
      </c>
      <c r="G510">
        <v>0.35247986817817201</v>
      </c>
      <c r="H510">
        <v>0.5724858268881059</v>
      </c>
      <c r="I510">
        <v>-2.9494039749320966E-2</v>
      </c>
      <c r="J510">
        <f t="shared" si="8"/>
        <v>-9.1973907927492993E-2</v>
      </c>
      <c r="K510">
        <v>1</v>
      </c>
      <c r="L510">
        <v>0.28999999999999998</v>
      </c>
      <c r="M510">
        <v>0.26050596025067901</v>
      </c>
      <c r="N510">
        <v>0.35247986817817201</v>
      </c>
      <c r="O510">
        <v>0.5724858268881059</v>
      </c>
    </row>
    <row r="511" spans="1:15" x14ac:dyDescent="0.35">
      <c r="A511" t="s">
        <v>16</v>
      </c>
      <c r="B511" t="s">
        <v>71</v>
      </c>
      <c r="C511" t="s">
        <v>72</v>
      </c>
      <c r="D511">
        <v>0.03</v>
      </c>
      <c r="F511">
        <v>0</v>
      </c>
      <c r="G511">
        <v>8.1735294631763086E-2</v>
      </c>
      <c r="H511">
        <v>0.27442221280252821</v>
      </c>
      <c r="I511">
        <v>-0.03</v>
      </c>
      <c r="J511">
        <f t="shared" si="8"/>
        <v>-8.1735294631763086E-2</v>
      </c>
      <c r="K511">
        <v>1</v>
      </c>
      <c r="L511">
        <v>0.03</v>
      </c>
      <c r="M511">
        <v>0</v>
      </c>
      <c r="N511">
        <v>8.1735294631763086E-2</v>
      </c>
      <c r="O511">
        <v>0.27442221280252821</v>
      </c>
    </row>
    <row r="512" spans="1:15" x14ac:dyDescent="0.35">
      <c r="A512" t="s">
        <v>17</v>
      </c>
      <c r="B512" t="s">
        <v>71</v>
      </c>
      <c r="C512" t="s">
        <v>72</v>
      </c>
      <c r="D512">
        <v>0.48</v>
      </c>
      <c r="F512">
        <v>0.44761849542878041</v>
      </c>
      <c r="G512">
        <v>0.55710457463284424</v>
      </c>
      <c r="H512">
        <v>0.79775785630747154</v>
      </c>
      <c r="I512">
        <v>-3.2381504571219577E-2</v>
      </c>
      <c r="J512">
        <f t="shared" si="8"/>
        <v>-0.10948607920406384</v>
      </c>
      <c r="K512">
        <v>1</v>
      </c>
      <c r="L512">
        <v>0.48</v>
      </c>
      <c r="M512">
        <v>0.44761849542878041</v>
      </c>
      <c r="N512">
        <v>0.55710457463284424</v>
      </c>
      <c r="O512">
        <v>0.79775785630747154</v>
      </c>
    </row>
    <row r="513" spans="1:15" x14ac:dyDescent="0.35">
      <c r="A513" t="s">
        <v>18</v>
      </c>
      <c r="B513" t="s">
        <v>71</v>
      </c>
      <c r="C513" t="s">
        <v>72</v>
      </c>
      <c r="D513">
        <v>0.03</v>
      </c>
      <c r="F513">
        <v>0.20915769520452229</v>
      </c>
      <c r="G513">
        <v>7.9788510536449753E-2</v>
      </c>
      <c r="H513">
        <v>0.27227899162659591</v>
      </c>
      <c r="I513">
        <v>0.17915769520452229</v>
      </c>
      <c r="J513">
        <f t="shared" si="8"/>
        <v>0.12936918466807254</v>
      </c>
      <c r="K513">
        <v>1</v>
      </c>
      <c r="L513">
        <v>0.03</v>
      </c>
      <c r="M513">
        <v>0.20915769520452229</v>
      </c>
      <c r="N513">
        <v>7.9788510536449753E-2</v>
      </c>
      <c r="O513">
        <v>0.27227899162659591</v>
      </c>
    </row>
    <row r="514" spans="1:15" x14ac:dyDescent="0.35">
      <c r="A514" t="s">
        <v>20</v>
      </c>
      <c r="B514" t="s">
        <v>71</v>
      </c>
      <c r="C514" t="s">
        <v>72</v>
      </c>
      <c r="D514">
        <v>0.24</v>
      </c>
      <c r="F514">
        <v>0.26196433237550371</v>
      </c>
      <c r="G514">
        <v>0.31319022552730053</v>
      </c>
      <c r="H514">
        <v>0.52923172679201613</v>
      </c>
      <c r="I514">
        <v>2.1964332375503715E-2</v>
      </c>
      <c r="J514">
        <f t="shared" si="8"/>
        <v>-5.122589315179682E-2</v>
      </c>
      <c r="K514">
        <v>1</v>
      </c>
      <c r="L514">
        <v>0.24</v>
      </c>
      <c r="M514">
        <v>0.26196433237550371</v>
      </c>
      <c r="N514">
        <v>0.31319022552730053</v>
      </c>
      <c r="O514">
        <v>0.52923172679201613</v>
      </c>
    </row>
    <row r="515" spans="1:15" x14ac:dyDescent="0.35">
      <c r="A515" t="s">
        <v>15</v>
      </c>
      <c r="B515" t="s">
        <v>73</v>
      </c>
      <c r="C515" t="s">
        <v>74</v>
      </c>
      <c r="D515">
        <v>0.33</v>
      </c>
      <c r="F515">
        <v>0.44492382365729372</v>
      </c>
      <c r="G515">
        <v>0.23726515766968201</v>
      </c>
      <c r="H515">
        <v>0.43885230994725488</v>
      </c>
      <c r="I515">
        <v>0.1149238236572937</v>
      </c>
      <c r="J515">
        <f t="shared" si="8"/>
        <v>0.20765866598761171</v>
      </c>
      <c r="K515">
        <v>1</v>
      </c>
      <c r="L515">
        <v>0.33</v>
      </c>
      <c r="M515">
        <v>0.44492382365729372</v>
      </c>
      <c r="N515">
        <v>0.23726515766968201</v>
      </c>
      <c r="O515">
        <v>0.43885230994725488</v>
      </c>
    </row>
    <row r="516" spans="1:15" x14ac:dyDescent="0.35">
      <c r="A516" t="s">
        <v>16</v>
      </c>
      <c r="B516" t="s">
        <v>73</v>
      </c>
      <c r="C516" t="s">
        <v>74</v>
      </c>
      <c r="D516">
        <v>0.1</v>
      </c>
      <c r="F516">
        <v>9.1127160641579621E-2</v>
      </c>
      <c r="G516">
        <v>0.18994240473348881</v>
      </c>
      <c r="H516">
        <v>0.3673776056864772</v>
      </c>
      <c r="I516">
        <v>-8.8728393584203841E-3</v>
      </c>
      <c r="J516">
        <f t="shared" si="8"/>
        <v>-9.8815244091909185E-2</v>
      </c>
      <c r="K516">
        <v>1</v>
      </c>
      <c r="L516">
        <v>0.1</v>
      </c>
      <c r="M516">
        <v>9.1127160641579621E-2</v>
      </c>
      <c r="N516">
        <v>0.18994240473348881</v>
      </c>
      <c r="O516">
        <v>0.3673776056864772</v>
      </c>
    </row>
    <row r="517" spans="1:15" x14ac:dyDescent="0.35">
      <c r="A517" t="s">
        <v>17</v>
      </c>
      <c r="B517" t="s">
        <v>73</v>
      </c>
      <c r="C517" t="s">
        <v>74</v>
      </c>
      <c r="D517">
        <v>0.09</v>
      </c>
      <c r="F517">
        <v>0.22405185005382949</v>
      </c>
      <c r="G517">
        <v>0.15189470671838709</v>
      </c>
      <c r="H517">
        <v>0.30991163435764318</v>
      </c>
      <c r="I517">
        <v>0.1340518500538295</v>
      </c>
      <c r="J517">
        <f t="shared" si="8"/>
        <v>7.2157143335442403E-2</v>
      </c>
      <c r="K517">
        <v>1</v>
      </c>
      <c r="L517">
        <v>0.09</v>
      </c>
      <c r="M517">
        <v>0.22405185005382949</v>
      </c>
      <c r="N517">
        <v>0.15189470671838709</v>
      </c>
      <c r="O517">
        <v>0.30991163435764318</v>
      </c>
    </row>
    <row r="518" spans="1:15" x14ac:dyDescent="0.35">
      <c r="A518" t="s">
        <v>18</v>
      </c>
      <c r="B518" t="s">
        <v>73</v>
      </c>
      <c r="C518" t="s">
        <v>74</v>
      </c>
      <c r="D518">
        <v>0.27</v>
      </c>
      <c r="F518">
        <v>0.1537684570282756</v>
      </c>
      <c r="G518">
        <v>0.3918327153731756</v>
      </c>
      <c r="H518">
        <v>0.67230598264596342</v>
      </c>
      <c r="I518">
        <v>-0.11623154297172442</v>
      </c>
      <c r="J518">
        <f t="shared" si="8"/>
        <v>-0.2380642583449</v>
      </c>
      <c r="K518">
        <v>1</v>
      </c>
      <c r="L518">
        <v>0.27</v>
      </c>
      <c r="M518">
        <v>0.1537684570282756</v>
      </c>
      <c r="N518">
        <v>0.3918327153731756</v>
      </c>
      <c r="O518">
        <v>0.67230598264596342</v>
      </c>
    </row>
    <row r="519" spans="1:15" x14ac:dyDescent="0.35">
      <c r="A519" t="s">
        <v>20</v>
      </c>
      <c r="B519" t="s">
        <v>73</v>
      </c>
      <c r="C519" t="s">
        <v>74</v>
      </c>
      <c r="D519">
        <v>0.09</v>
      </c>
      <c r="F519">
        <v>0.1592939033219489</v>
      </c>
      <c r="G519">
        <v>0.13817716602605401</v>
      </c>
      <c r="H519">
        <v>0.28919311940793863</v>
      </c>
      <c r="I519">
        <v>6.9293903321948902E-2</v>
      </c>
      <c r="J519">
        <f t="shared" si="8"/>
        <v>2.1116737295894888E-2</v>
      </c>
      <c r="K519">
        <v>1</v>
      </c>
      <c r="L519">
        <v>0.09</v>
      </c>
      <c r="M519">
        <v>0.1592939033219489</v>
      </c>
      <c r="N519">
        <v>0.13817716602605401</v>
      </c>
      <c r="O519">
        <v>0.28919311940793863</v>
      </c>
    </row>
    <row r="520" spans="1:15" x14ac:dyDescent="0.35">
      <c r="A520" t="s">
        <v>15</v>
      </c>
      <c r="B520" t="s">
        <v>75</v>
      </c>
      <c r="C520" t="s">
        <v>76</v>
      </c>
      <c r="F520">
        <v>0</v>
      </c>
      <c r="G520">
        <v>0</v>
      </c>
      <c r="H520">
        <v>0.89353471144569141</v>
      </c>
      <c r="I520">
        <v>0</v>
      </c>
      <c r="J520">
        <f t="shared" si="8"/>
        <v>0</v>
      </c>
      <c r="K520">
        <v>-1</v>
      </c>
      <c r="M520">
        <v>0</v>
      </c>
      <c r="N520">
        <v>0</v>
      </c>
      <c r="O520">
        <v>0.89353471144569141</v>
      </c>
    </row>
    <row r="521" spans="1:15" x14ac:dyDescent="0.35">
      <c r="A521" t="s">
        <v>16</v>
      </c>
      <c r="B521" t="s">
        <v>75</v>
      </c>
      <c r="C521" t="s">
        <v>76</v>
      </c>
      <c r="D521">
        <v>0.2</v>
      </c>
      <c r="F521">
        <v>0</v>
      </c>
      <c r="G521">
        <v>0</v>
      </c>
      <c r="H521">
        <v>0.89353471144569141</v>
      </c>
      <c r="I521">
        <v>-0.2</v>
      </c>
      <c r="J521">
        <f t="shared" si="8"/>
        <v>0</v>
      </c>
      <c r="K521">
        <v>-1</v>
      </c>
      <c r="L521">
        <v>0.2</v>
      </c>
      <c r="M521">
        <v>0</v>
      </c>
      <c r="N521">
        <v>0</v>
      </c>
      <c r="O521">
        <v>0.89353471144569141</v>
      </c>
    </row>
    <row r="522" spans="1:15" x14ac:dyDescent="0.35">
      <c r="A522" t="s">
        <v>17</v>
      </c>
      <c r="B522" t="s">
        <v>75</v>
      </c>
      <c r="C522" t="s">
        <v>76</v>
      </c>
      <c r="D522">
        <v>0.53</v>
      </c>
      <c r="F522">
        <v>0.52577876559710457</v>
      </c>
      <c r="G522">
        <v>0.63005781383846626</v>
      </c>
      <c r="H522">
        <v>0.94992050886818247</v>
      </c>
      <c r="I522">
        <v>-4.2212344028954574E-3</v>
      </c>
      <c r="J522">
        <f t="shared" si="8"/>
        <v>-0.10427904824136169</v>
      </c>
      <c r="K522">
        <v>-1</v>
      </c>
      <c r="L522">
        <v>0.53</v>
      </c>
      <c r="M522">
        <v>0.52577876559710457</v>
      </c>
      <c r="N522">
        <v>0.63005781383846626</v>
      </c>
      <c r="O522">
        <v>0.94992050886818247</v>
      </c>
    </row>
    <row r="523" spans="1:15" x14ac:dyDescent="0.35">
      <c r="A523" t="s">
        <v>18</v>
      </c>
      <c r="B523" t="s">
        <v>75</v>
      </c>
      <c r="C523" t="s">
        <v>76</v>
      </c>
      <c r="D523">
        <v>0.55000000000000004</v>
      </c>
      <c r="F523">
        <v>0.54863871192741342</v>
      </c>
      <c r="G523">
        <v>0</v>
      </c>
      <c r="H523">
        <v>0.89353471144569141</v>
      </c>
      <c r="I523">
        <v>-1.3612880725866194E-3</v>
      </c>
      <c r="J523">
        <f t="shared" si="8"/>
        <v>0.54863871192741342</v>
      </c>
      <c r="K523">
        <v>-1</v>
      </c>
      <c r="L523">
        <v>0.55000000000000004</v>
      </c>
      <c r="M523">
        <v>0.54863871192741342</v>
      </c>
      <c r="N523">
        <v>0</v>
      </c>
      <c r="O523">
        <v>0.89353471144569141</v>
      </c>
    </row>
    <row r="524" spans="1:15" x14ac:dyDescent="0.35">
      <c r="A524" t="s">
        <v>20</v>
      </c>
      <c r="B524" t="s">
        <v>75</v>
      </c>
      <c r="C524" t="s">
        <v>76</v>
      </c>
      <c r="D524">
        <v>0.67</v>
      </c>
      <c r="F524">
        <v>0</v>
      </c>
      <c r="G524">
        <v>0</v>
      </c>
      <c r="H524">
        <v>0.89353471144569141</v>
      </c>
      <c r="I524">
        <v>-0.67</v>
      </c>
      <c r="J524">
        <f t="shared" si="8"/>
        <v>0</v>
      </c>
      <c r="K524">
        <v>-1</v>
      </c>
      <c r="L524">
        <v>0.67</v>
      </c>
      <c r="M524">
        <v>0</v>
      </c>
      <c r="N524">
        <v>0</v>
      </c>
      <c r="O524">
        <v>0.89353471144569141</v>
      </c>
    </row>
    <row r="525" spans="1:15" x14ac:dyDescent="0.35">
      <c r="A525" t="s">
        <v>15</v>
      </c>
      <c r="B525" t="s">
        <v>61</v>
      </c>
      <c r="C525" t="s">
        <v>59</v>
      </c>
      <c r="D525">
        <v>0.1</v>
      </c>
      <c r="F525">
        <v>0.12891121704210359</v>
      </c>
      <c r="G525">
        <v>0.1124594111801894</v>
      </c>
      <c r="H525">
        <v>0.23357517032785141</v>
      </c>
      <c r="I525">
        <v>2.8911217042103587E-2</v>
      </c>
      <c r="J525">
        <f t="shared" si="8"/>
        <v>1.6451805861914193E-2</v>
      </c>
      <c r="K525">
        <v>1</v>
      </c>
      <c r="L525">
        <v>0.1</v>
      </c>
      <c r="M525">
        <v>0.12891121704210359</v>
      </c>
      <c r="N525">
        <v>0.1124594111801894</v>
      </c>
      <c r="O525">
        <v>0.23357517032785141</v>
      </c>
    </row>
    <row r="526" spans="1:15" x14ac:dyDescent="0.35">
      <c r="A526" t="s">
        <v>16</v>
      </c>
      <c r="B526" t="s">
        <v>61</v>
      </c>
      <c r="C526" t="s">
        <v>59</v>
      </c>
      <c r="D526">
        <v>0.17</v>
      </c>
      <c r="F526">
        <v>0.3607066810100048</v>
      </c>
      <c r="G526">
        <v>0.45156894687921001</v>
      </c>
      <c r="H526">
        <v>0.6516867239960602</v>
      </c>
      <c r="I526">
        <v>0.19070668101000479</v>
      </c>
      <c r="J526">
        <f t="shared" si="8"/>
        <v>-9.0862265869205205E-2</v>
      </c>
      <c r="K526">
        <v>1</v>
      </c>
      <c r="L526">
        <v>0.17</v>
      </c>
      <c r="M526">
        <v>0.3607066810100048</v>
      </c>
      <c r="N526">
        <v>0.45156894687921001</v>
      </c>
      <c r="O526">
        <v>0.6516867239960602</v>
      </c>
    </row>
    <row r="527" spans="1:15" x14ac:dyDescent="0.35">
      <c r="A527" t="s">
        <v>17</v>
      </c>
      <c r="B527" t="s">
        <v>61</v>
      </c>
      <c r="C527" t="s">
        <v>59</v>
      </c>
      <c r="D527">
        <v>0.25</v>
      </c>
      <c r="F527">
        <v>0.23959527016948531</v>
      </c>
      <c r="G527">
        <v>0.28489459606414558</v>
      </c>
      <c r="H527">
        <v>0.48035842966116982</v>
      </c>
      <c r="I527">
        <v>-1.0404729830514686E-2</v>
      </c>
      <c r="J527">
        <f t="shared" si="8"/>
        <v>-4.5299325894660264E-2</v>
      </c>
      <c r="K527">
        <v>1</v>
      </c>
      <c r="L527">
        <v>0.25</v>
      </c>
      <c r="M527">
        <v>0.23959527016948531</v>
      </c>
      <c r="N527">
        <v>0.28489459606414558</v>
      </c>
      <c r="O527">
        <v>0.48035842966116982</v>
      </c>
    </row>
    <row r="528" spans="1:15" x14ac:dyDescent="0.35">
      <c r="A528" t="s">
        <v>18</v>
      </c>
      <c r="B528" t="s">
        <v>61</v>
      </c>
      <c r="C528" t="s">
        <v>59</v>
      </c>
      <c r="D528">
        <v>0.33</v>
      </c>
      <c r="F528">
        <v>0.1658191427218467</v>
      </c>
      <c r="G528">
        <v>0.35237956726526087</v>
      </c>
      <c r="H528">
        <v>0.47824905774071691</v>
      </c>
      <c r="I528">
        <v>-0.16418085727815332</v>
      </c>
      <c r="J528">
        <f t="shared" si="8"/>
        <v>-0.18656042454341418</v>
      </c>
      <c r="K528">
        <v>1</v>
      </c>
      <c r="L528">
        <v>0.33</v>
      </c>
      <c r="M528">
        <v>0.1658191427218467</v>
      </c>
      <c r="N528">
        <v>0.35237956726526087</v>
      </c>
      <c r="O528">
        <v>0.47824905774071691</v>
      </c>
    </row>
    <row r="529" spans="1:15" x14ac:dyDescent="0.35">
      <c r="A529" t="s">
        <v>20</v>
      </c>
      <c r="B529" t="s">
        <v>61</v>
      </c>
      <c r="C529" t="s">
        <v>59</v>
      </c>
      <c r="D529">
        <v>0.41</v>
      </c>
      <c r="F529">
        <v>0.37265569782137131</v>
      </c>
      <c r="G529">
        <v>0.41391648929871577</v>
      </c>
      <c r="H529">
        <v>0.50780369828604988</v>
      </c>
      <c r="I529">
        <v>-3.7344302178628663E-2</v>
      </c>
      <c r="J529">
        <f t="shared" si="8"/>
        <v>-4.1260791477344461E-2</v>
      </c>
      <c r="K529">
        <v>1</v>
      </c>
      <c r="L529">
        <v>0.41</v>
      </c>
      <c r="M529">
        <v>0.37265569782137131</v>
      </c>
      <c r="N529">
        <v>0.41391648929871577</v>
      </c>
      <c r="O529">
        <v>0.50780369828604988</v>
      </c>
    </row>
    <row r="530" spans="1:15" x14ac:dyDescent="0.35">
      <c r="A530" t="s">
        <v>15</v>
      </c>
      <c r="B530" t="s">
        <v>77</v>
      </c>
      <c r="C530" t="s">
        <v>78</v>
      </c>
      <c r="D530">
        <v>0.3</v>
      </c>
      <c r="F530">
        <v>0.38272698106000769</v>
      </c>
      <c r="G530">
        <v>0.1080880691811987</v>
      </c>
      <c r="H530">
        <v>0.16376455182428151</v>
      </c>
      <c r="I530">
        <v>8.2726981060007698E-2</v>
      </c>
      <c r="J530">
        <f t="shared" si="8"/>
        <v>0.27463891187880896</v>
      </c>
      <c r="K530">
        <v>1</v>
      </c>
      <c r="L530">
        <v>0.3</v>
      </c>
      <c r="M530">
        <v>0.38272698106000769</v>
      </c>
      <c r="N530">
        <v>0.1080880691811987</v>
      </c>
      <c r="O530">
        <v>0.16376455182428151</v>
      </c>
    </row>
    <row r="531" spans="1:15" x14ac:dyDescent="0.35">
      <c r="A531" t="s">
        <v>16</v>
      </c>
      <c r="B531" t="s">
        <v>77</v>
      </c>
      <c r="C531" t="s">
        <v>78</v>
      </c>
      <c r="F531">
        <v>0.99031565265902421</v>
      </c>
      <c r="G531">
        <v>0.82110293470935936</v>
      </c>
      <c r="H531">
        <v>1</v>
      </c>
      <c r="I531">
        <v>0.99031565265902421</v>
      </c>
      <c r="J531">
        <f t="shared" si="8"/>
        <v>0.16921271794966486</v>
      </c>
      <c r="K531">
        <v>1</v>
      </c>
      <c r="M531">
        <v>0.99031565265902421</v>
      </c>
      <c r="N531">
        <v>0.82110293470935936</v>
      </c>
      <c r="O531">
        <v>1</v>
      </c>
    </row>
    <row r="532" spans="1:15" x14ac:dyDescent="0.35">
      <c r="A532" t="s">
        <v>17</v>
      </c>
      <c r="B532" t="s">
        <v>77</v>
      </c>
      <c r="C532" t="s">
        <v>78</v>
      </c>
      <c r="D532">
        <v>0.7</v>
      </c>
      <c r="F532">
        <v>0.69264009660853787</v>
      </c>
      <c r="G532">
        <v>0.54584261898306874</v>
      </c>
      <c r="H532">
        <v>0.64575960958219947</v>
      </c>
      <c r="I532">
        <v>-7.3599033914620859E-3</v>
      </c>
      <c r="J532">
        <f t="shared" si="8"/>
        <v>0.14679747762546913</v>
      </c>
      <c r="K532">
        <v>1</v>
      </c>
      <c r="L532">
        <v>0.7</v>
      </c>
      <c r="M532">
        <v>0.69264009660853787</v>
      </c>
      <c r="N532">
        <v>0.54584261898306874</v>
      </c>
      <c r="O532">
        <v>0.64575960958219947</v>
      </c>
    </row>
    <row r="533" spans="1:15" x14ac:dyDescent="0.35">
      <c r="A533" t="s">
        <v>18</v>
      </c>
      <c r="B533" t="s">
        <v>77</v>
      </c>
      <c r="C533" t="s">
        <v>78</v>
      </c>
      <c r="D533">
        <v>0.53</v>
      </c>
      <c r="F533">
        <v>0.170439688316218</v>
      </c>
      <c r="G533">
        <v>0.54815127971211286</v>
      </c>
      <c r="H533">
        <v>0.64830158901323609</v>
      </c>
      <c r="I533">
        <v>-0.359560311683782</v>
      </c>
      <c r="J533">
        <f t="shared" si="8"/>
        <v>-0.37771159139589483</v>
      </c>
      <c r="K533">
        <v>1</v>
      </c>
      <c r="L533">
        <v>0.53</v>
      </c>
      <c r="M533">
        <v>0.170439688316218</v>
      </c>
      <c r="N533">
        <v>0.54815127971211286</v>
      </c>
      <c r="O533">
        <v>0.64830158901323609</v>
      </c>
    </row>
    <row r="534" spans="1:15" x14ac:dyDescent="0.35">
      <c r="A534" t="s">
        <v>20</v>
      </c>
      <c r="B534" t="s">
        <v>77</v>
      </c>
      <c r="C534" t="s">
        <v>78</v>
      </c>
      <c r="D534">
        <v>0.63</v>
      </c>
      <c r="F534">
        <v>0.32167531151533207</v>
      </c>
      <c r="G534">
        <v>0.36105374059668888</v>
      </c>
      <c r="H534">
        <v>0.44229553102224778</v>
      </c>
      <c r="I534">
        <v>-0.30832468848466793</v>
      </c>
      <c r="J534">
        <f t="shared" si="8"/>
        <v>-3.9378429081356803E-2</v>
      </c>
      <c r="K534">
        <v>1</v>
      </c>
      <c r="L534">
        <v>0.63</v>
      </c>
      <c r="M534">
        <v>0.32167531151533207</v>
      </c>
      <c r="N534">
        <v>0.36105374059668888</v>
      </c>
      <c r="O534">
        <v>0.44229553102224778</v>
      </c>
    </row>
    <row r="535" spans="1:15" x14ac:dyDescent="0.35">
      <c r="A535" t="s">
        <v>15</v>
      </c>
      <c r="B535" t="s">
        <v>79</v>
      </c>
      <c r="C535" t="s">
        <v>80</v>
      </c>
      <c r="F535">
        <v>0.32343880000001851</v>
      </c>
      <c r="G535">
        <v>0</v>
      </c>
      <c r="H535">
        <v>0.44084722039107382</v>
      </c>
      <c r="I535">
        <v>0.32343880000001851</v>
      </c>
      <c r="J535">
        <f t="shared" si="8"/>
        <v>0.32343880000001851</v>
      </c>
      <c r="K535">
        <v>-1</v>
      </c>
      <c r="M535">
        <v>0.32343880000001851</v>
      </c>
      <c r="N535">
        <v>0</v>
      </c>
      <c r="O535">
        <v>0.44084722039107382</v>
      </c>
    </row>
    <row r="536" spans="1:15" x14ac:dyDescent="0.35">
      <c r="A536" t="s">
        <v>16</v>
      </c>
      <c r="B536" t="s">
        <v>79</v>
      </c>
      <c r="C536" t="s">
        <v>80</v>
      </c>
      <c r="D536">
        <v>0.18</v>
      </c>
      <c r="F536">
        <v>0</v>
      </c>
      <c r="G536">
        <v>0.1915610770844729</v>
      </c>
      <c r="H536">
        <v>0.26499370355820923</v>
      </c>
      <c r="I536">
        <v>-0.18</v>
      </c>
      <c r="J536">
        <f t="shared" si="8"/>
        <v>-0.1915610770844729</v>
      </c>
      <c r="K536">
        <v>-1</v>
      </c>
      <c r="L536">
        <v>0.18</v>
      </c>
      <c r="M536">
        <v>0</v>
      </c>
      <c r="N536">
        <v>0.1915610770844729</v>
      </c>
      <c r="O536">
        <v>0.26499370355820923</v>
      </c>
    </row>
    <row r="537" spans="1:15" x14ac:dyDescent="0.35">
      <c r="A537" t="s">
        <v>17</v>
      </c>
      <c r="B537" t="s">
        <v>79</v>
      </c>
      <c r="C537" t="s">
        <v>80</v>
      </c>
      <c r="D537">
        <v>0.28999999999999998</v>
      </c>
      <c r="F537">
        <v>0.30710861203195822</v>
      </c>
      <c r="G537">
        <v>0</v>
      </c>
      <c r="H537">
        <v>0.44084722039107382</v>
      </c>
      <c r="I537">
        <v>1.7108612031958237E-2</v>
      </c>
      <c r="J537">
        <f t="shared" si="8"/>
        <v>0.30710861203195822</v>
      </c>
      <c r="K537">
        <v>-1</v>
      </c>
      <c r="L537">
        <v>0.28999999999999998</v>
      </c>
      <c r="M537">
        <v>0.30710861203195822</v>
      </c>
      <c r="N537">
        <v>0</v>
      </c>
      <c r="O537">
        <v>0.44084722039107382</v>
      </c>
    </row>
    <row r="538" spans="1:15" x14ac:dyDescent="0.35">
      <c r="A538" t="s">
        <v>18</v>
      </c>
      <c r="B538" t="s">
        <v>79</v>
      </c>
      <c r="C538" t="s">
        <v>80</v>
      </c>
      <c r="D538">
        <v>0</v>
      </c>
      <c r="F538">
        <v>0</v>
      </c>
      <c r="G538">
        <v>0.31387907299666012</v>
      </c>
      <c r="H538">
        <v>0.36888895515868031</v>
      </c>
      <c r="I538">
        <v>0</v>
      </c>
      <c r="J538">
        <f t="shared" si="8"/>
        <v>-0.31387907299666012</v>
      </c>
      <c r="K538">
        <v>-1</v>
      </c>
      <c r="L538">
        <v>0</v>
      </c>
      <c r="M538">
        <v>0</v>
      </c>
      <c r="N538">
        <v>0.31387907299666012</v>
      </c>
      <c r="O538">
        <v>0.36888895515868031</v>
      </c>
    </row>
    <row r="539" spans="1:15" x14ac:dyDescent="0.35">
      <c r="A539" t="s">
        <v>20</v>
      </c>
      <c r="B539" t="s">
        <v>79</v>
      </c>
      <c r="C539" t="s">
        <v>80</v>
      </c>
      <c r="D539">
        <v>0.11</v>
      </c>
      <c r="F539">
        <v>0.10945702662543411</v>
      </c>
      <c r="G539">
        <v>0</v>
      </c>
      <c r="H539">
        <v>0.44084722039107382</v>
      </c>
      <c r="I539">
        <v>-5.4297337456589434E-4</v>
      </c>
      <c r="J539">
        <f t="shared" si="8"/>
        <v>0.10945702662543411</v>
      </c>
      <c r="K539">
        <v>-1</v>
      </c>
      <c r="L539">
        <v>0.11</v>
      </c>
      <c r="M539">
        <v>0.10945702662543411</v>
      </c>
      <c r="N539">
        <v>0</v>
      </c>
      <c r="O539">
        <v>0.44084722039107382</v>
      </c>
    </row>
    <row r="540" spans="1:15" x14ac:dyDescent="0.35">
      <c r="A540" t="s">
        <v>15</v>
      </c>
      <c r="B540" t="s">
        <v>81</v>
      </c>
      <c r="C540" t="s">
        <v>121</v>
      </c>
      <c r="D540">
        <v>0</v>
      </c>
      <c r="F540">
        <v>0</v>
      </c>
      <c r="G540">
        <v>3.2644568639253607E-2</v>
      </c>
      <c r="H540">
        <v>0.102474218567462</v>
      </c>
      <c r="I540">
        <v>0</v>
      </c>
      <c r="J540">
        <f t="shared" si="8"/>
        <v>-3.2644568639253607E-2</v>
      </c>
      <c r="K540">
        <v>-1</v>
      </c>
      <c r="L540">
        <v>0</v>
      </c>
      <c r="M540">
        <v>0</v>
      </c>
      <c r="N540">
        <v>3.2644568639253607E-2</v>
      </c>
      <c r="O540">
        <v>0.102474218567462</v>
      </c>
    </row>
    <row r="541" spans="1:15" x14ac:dyDescent="0.35">
      <c r="A541" t="s">
        <v>16</v>
      </c>
      <c r="B541" t="s">
        <v>81</v>
      </c>
      <c r="C541" t="s">
        <v>121</v>
      </c>
      <c r="F541">
        <v>0</v>
      </c>
      <c r="G541">
        <v>0</v>
      </c>
      <c r="H541">
        <v>0.60105617397781008</v>
      </c>
      <c r="I541">
        <v>0</v>
      </c>
      <c r="J541">
        <f t="shared" si="8"/>
        <v>0</v>
      </c>
      <c r="K541">
        <v>-1</v>
      </c>
      <c r="M541">
        <v>0</v>
      </c>
      <c r="N541">
        <v>0</v>
      </c>
      <c r="O541">
        <v>0.60105617397781008</v>
      </c>
    </row>
    <row r="542" spans="1:15" x14ac:dyDescent="0.35">
      <c r="A542" t="s">
        <v>17</v>
      </c>
      <c r="B542" t="s">
        <v>81</v>
      </c>
      <c r="C542" t="s">
        <v>121</v>
      </c>
      <c r="D542">
        <v>0.28000000000000003</v>
      </c>
      <c r="F542">
        <v>0.21863632029988389</v>
      </c>
      <c r="G542">
        <v>0</v>
      </c>
      <c r="H542">
        <v>0.60105617397781008</v>
      </c>
      <c r="I542">
        <v>-6.1363679700116136E-2</v>
      </c>
      <c r="J542">
        <f t="shared" si="8"/>
        <v>0.21863632029988389</v>
      </c>
      <c r="K542">
        <v>-1</v>
      </c>
      <c r="L542">
        <v>0.28000000000000003</v>
      </c>
      <c r="M542">
        <v>0.21863632029988389</v>
      </c>
      <c r="N542">
        <v>0</v>
      </c>
      <c r="O542">
        <v>0.60105617397781008</v>
      </c>
    </row>
    <row r="543" spans="1:15" x14ac:dyDescent="0.35">
      <c r="A543" t="s">
        <v>18</v>
      </c>
      <c r="B543" t="s">
        <v>81</v>
      </c>
      <c r="C543" t="s">
        <v>121</v>
      </c>
      <c r="F543">
        <v>0</v>
      </c>
      <c r="G543">
        <v>0</v>
      </c>
      <c r="H543">
        <v>0.60105617397781008</v>
      </c>
      <c r="I543">
        <v>0</v>
      </c>
      <c r="J543">
        <f t="shared" si="8"/>
        <v>0</v>
      </c>
      <c r="K543">
        <v>-1</v>
      </c>
      <c r="M543">
        <v>0</v>
      </c>
      <c r="N543">
        <v>0</v>
      </c>
      <c r="O543">
        <v>0.60105617397781008</v>
      </c>
    </row>
    <row r="544" spans="1:15" x14ac:dyDescent="0.35">
      <c r="A544" t="s">
        <v>20</v>
      </c>
      <c r="B544" t="s">
        <v>81</v>
      </c>
      <c r="C544" t="s">
        <v>121</v>
      </c>
      <c r="D544">
        <v>1</v>
      </c>
      <c r="F544">
        <v>1</v>
      </c>
      <c r="G544">
        <v>0.83721844541624302</v>
      </c>
      <c r="H544">
        <v>0.85084426700369054</v>
      </c>
      <c r="I544">
        <v>0</v>
      </c>
      <c r="J544">
        <f t="shared" si="8"/>
        <v>0.16278155458375698</v>
      </c>
      <c r="K544">
        <v>-1</v>
      </c>
      <c r="L544">
        <v>1</v>
      </c>
      <c r="M544">
        <v>1</v>
      </c>
      <c r="N544">
        <v>0.83721844541624302</v>
      </c>
      <c r="O544">
        <v>0.85084426700369054</v>
      </c>
    </row>
    <row r="545" spans="1:15" x14ac:dyDescent="0.35">
      <c r="A545" t="s">
        <v>15</v>
      </c>
      <c r="B545" t="s">
        <v>83</v>
      </c>
      <c r="C545" t="s">
        <v>72</v>
      </c>
      <c r="D545">
        <v>0.04</v>
      </c>
      <c r="F545">
        <v>0</v>
      </c>
      <c r="G545">
        <v>7.1815340326698618E-2</v>
      </c>
      <c r="H545">
        <v>0.1878142939930951</v>
      </c>
      <c r="I545">
        <v>-0.04</v>
      </c>
      <c r="J545">
        <f t="shared" si="8"/>
        <v>-7.1815340326698618E-2</v>
      </c>
      <c r="K545">
        <v>1</v>
      </c>
      <c r="L545">
        <v>0.04</v>
      </c>
      <c r="M545">
        <v>0</v>
      </c>
      <c r="N545">
        <v>7.1815340326698618E-2</v>
      </c>
      <c r="O545">
        <v>0.1878142939930951</v>
      </c>
    </row>
    <row r="546" spans="1:15" x14ac:dyDescent="0.35">
      <c r="A546" t="s">
        <v>16</v>
      </c>
      <c r="B546" t="s">
        <v>83</v>
      </c>
      <c r="C546" t="s">
        <v>72</v>
      </c>
      <c r="D546">
        <v>0.4</v>
      </c>
      <c r="F546">
        <v>0.46602580524519421</v>
      </c>
      <c r="G546">
        <v>0.51367070939097426</v>
      </c>
      <c r="H546">
        <v>0.89066730880676281</v>
      </c>
      <c r="I546">
        <v>6.6025805245194191E-2</v>
      </c>
      <c r="J546">
        <f t="shared" si="8"/>
        <v>-4.7644904145780043E-2</v>
      </c>
      <c r="K546">
        <v>1</v>
      </c>
      <c r="L546">
        <v>0.4</v>
      </c>
      <c r="M546">
        <v>0.46602580524519421</v>
      </c>
      <c r="N546">
        <v>0.51367070939097426</v>
      </c>
      <c r="O546">
        <v>0.89066730880676281</v>
      </c>
    </row>
    <row r="547" spans="1:15" x14ac:dyDescent="0.35">
      <c r="A547" t="s">
        <v>17</v>
      </c>
      <c r="B547" t="s">
        <v>83</v>
      </c>
      <c r="C547" t="s">
        <v>72</v>
      </c>
      <c r="D547">
        <v>0.12</v>
      </c>
      <c r="F547">
        <v>0.1002253912222049</v>
      </c>
      <c r="G547">
        <v>0.1798244305424104</v>
      </c>
      <c r="H547">
        <v>0.35962280872532493</v>
      </c>
      <c r="I547">
        <v>-1.9774608777795091E-2</v>
      </c>
      <c r="J547">
        <f t="shared" si="8"/>
        <v>-7.9599039320205497E-2</v>
      </c>
      <c r="K547">
        <v>1</v>
      </c>
      <c r="L547">
        <v>0.12</v>
      </c>
      <c r="M547">
        <v>0.1002253912222049</v>
      </c>
      <c r="N547">
        <v>0.1798244305424104</v>
      </c>
      <c r="O547">
        <v>0.35962280872532493</v>
      </c>
    </row>
    <row r="548" spans="1:15" x14ac:dyDescent="0.35">
      <c r="A548" t="s">
        <v>18</v>
      </c>
      <c r="B548" t="s">
        <v>83</v>
      </c>
      <c r="C548" t="s">
        <v>72</v>
      </c>
      <c r="D548">
        <v>0.16</v>
      </c>
      <c r="F548">
        <v>0.1494331286831182</v>
      </c>
      <c r="G548">
        <v>0.22891947154955219</v>
      </c>
      <c r="H548">
        <v>0.43771758814906581</v>
      </c>
      <c r="I548">
        <v>-1.0566871316881804E-2</v>
      </c>
      <c r="J548">
        <f t="shared" si="8"/>
        <v>-7.9486342866433995E-2</v>
      </c>
      <c r="K548">
        <v>1</v>
      </c>
      <c r="L548">
        <v>0.16</v>
      </c>
      <c r="M548">
        <v>0.1494331286831182</v>
      </c>
      <c r="N548">
        <v>0.22891947154955219</v>
      </c>
      <c r="O548">
        <v>0.43771758814906581</v>
      </c>
    </row>
    <row r="549" spans="1:15" x14ac:dyDescent="0.35">
      <c r="A549" t="s">
        <v>20</v>
      </c>
      <c r="B549" t="s">
        <v>83</v>
      </c>
      <c r="C549" t="s">
        <v>72</v>
      </c>
      <c r="D549">
        <v>0.26</v>
      </c>
      <c r="F549">
        <v>0.31065797580956872</v>
      </c>
      <c r="G549">
        <v>0.34674756996669232</v>
      </c>
      <c r="H549">
        <v>0.62514505876604376</v>
      </c>
      <c r="I549">
        <v>5.0657975809568712E-2</v>
      </c>
      <c r="J549">
        <f t="shared" si="8"/>
        <v>-3.6089594157123595E-2</v>
      </c>
      <c r="K549">
        <v>1</v>
      </c>
      <c r="L549">
        <v>0.26</v>
      </c>
      <c r="M549">
        <v>0.31065797580956872</v>
      </c>
      <c r="N549">
        <v>0.34674756996669232</v>
      </c>
      <c r="O549">
        <v>0.62514505876604376</v>
      </c>
    </row>
    <row r="550" spans="1:15" x14ac:dyDescent="0.35">
      <c r="A550" t="s">
        <v>15</v>
      </c>
      <c r="B550" t="s">
        <v>84</v>
      </c>
      <c r="C550" t="s">
        <v>85</v>
      </c>
      <c r="D550">
        <v>0</v>
      </c>
      <c r="F550">
        <v>0</v>
      </c>
      <c r="G550">
        <v>7.1925955535189948E-2</v>
      </c>
      <c r="H550">
        <v>0.33659418481485909</v>
      </c>
      <c r="I550">
        <v>0</v>
      </c>
      <c r="J550">
        <f t="shared" si="8"/>
        <v>-7.1925955535189948E-2</v>
      </c>
      <c r="K550">
        <v>1</v>
      </c>
      <c r="L550">
        <v>0</v>
      </c>
      <c r="M550">
        <v>0</v>
      </c>
      <c r="N550">
        <v>7.1925955535189948E-2</v>
      </c>
      <c r="O550">
        <v>0.33659418481485909</v>
      </c>
    </row>
    <row r="551" spans="1:15" x14ac:dyDescent="0.35">
      <c r="A551" t="s">
        <v>16</v>
      </c>
      <c r="B551" t="s">
        <v>84</v>
      </c>
      <c r="C551" t="s">
        <v>85</v>
      </c>
      <c r="D551">
        <v>0.02</v>
      </c>
      <c r="F551">
        <v>2.0513092458524989E-2</v>
      </c>
      <c r="G551">
        <v>0.17857174876242651</v>
      </c>
      <c r="H551">
        <v>0.46059527176535281</v>
      </c>
      <c r="I551">
        <v>5.1309245852498853E-4</v>
      </c>
      <c r="J551">
        <f t="shared" si="8"/>
        <v>-0.15805865630390153</v>
      </c>
      <c r="K551">
        <v>1</v>
      </c>
      <c r="L551">
        <v>0.02</v>
      </c>
      <c r="M551">
        <v>2.0513092458524989E-2</v>
      </c>
      <c r="N551">
        <v>0.17857174876242651</v>
      </c>
      <c r="O551">
        <v>0.46059527176535281</v>
      </c>
    </row>
    <row r="552" spans="1:15" x14ac:dyDescent="0.35">
      <c r="A552" t="s">
        <v>17</v>
      </c>
      <c r="B552" t="s">
        <v>84</v>
      </c>
      <c r="C552" t="s">
        <v>85</v>
      </c>
      <c r="D552">
        <v>0.55000000000000004</v>
      </c>
      <c r="F552">
        <v>0.5476350229352257</v>
      </c>
      <c r="G552">
        <v>0.64248094930090582</v>
      </c>
      <c r="H552">
        <v>1</v>
      </c>
      <c r="I552">
        <v>-2.3649770647743429E-3</v>
      </c>
      <c r="J552">
        <f t="shared" si="8"/>
        <v>-9.4845926365680122E-2</v>
      </c>
      <c r="K552">
        <v>1</v>
      </c>
      <c r="L552">
        <v>0.55000000000000004</v>
      </c>
      <c r="M552">
        <v>0.5476350229352257</v>
      </c>
      <c r="N552">
        <v>0.64248094930090582</v>
      </c>
      <c r="O552">
        <v>1</v>
      </c>
    </row>
    <row r="553" spans="1:15" x14ac:dyDescent="0.35">
      <c r="A553" t="s">
        <v>18</v>
      </c>
      <c r="B553" t="s">
        <v>84</v>
      </c>
      <c r="C553" t="s">
        <v>85</v>
      </c>
      <c r="F553">
        <v>5.5449559396853212E-2</v>
      </c>
      <c r="G553">
        <v>0</v>
      </c>
      <c r="H553">
        <v>0.65641365490800718</v>
      </c>
      <c r="I553">
        <v>5.5449559396853212E-2</v>
      </c>
      <c r="J553">
        <f t="shared" si="8"/>
        <v>5.5449559396853212E-2</v>
      </c>
      <c r="K553">
        <v>1</v>
      </c>
      <c r="M553">
        <v>5.5449559396853212E-2</v>
      </c>
      <c r="N553">
        <v>0</v>
      </c>
      <c r="O553">
        <v>0.65641365490800718</v>
      </c>
    </row>
    <row r="554" spans="1:15" x14ac:dyDescent="0.35">
      <c r="A554" t="s">
        <v>20</v>
      </c>
      <c r="B554" t="s">
        <v>84</v>
      </c>
      <c r="C554" t="s">
        <v>85</v>
      </c>
      <c r="D554">
        <v>0.4</v>
      </c>
      <c r="F554">
        <v>0.40118267886000819</v>
      </c>
      <c r="G554">
        <v>0.49317683878277457</v>
      </c>
      <c r="H554">
        <v>0.82639847826930912</v>
      </c>
      <c r="I554">
        <v>1.1826788600081684E-3</v>
      </c>
      <c r="J554">
        <f t="shared" si="8"/>
        <v>-9.1994159922766383E-2</v>
      </c>
      <c r="K554">
        <v>1</v>
      </c>
      <c r="L554">
        <v>0.4</v>
      </c>
      <c r="M554">
        <v>0.40118267886000819</v>
      </c>
      <c r="N554">
        <v>0.49317683878277457</v>
      </c>
      <c r="O554">
        <v>0.82639847826930912</v>
      </c>
    </row>
    <row r="555" spans="1:15" x14ac:dyDescent="0.35">
      <c r="A555" t="s">
        <v>15</v>
      </c>
      <c r="B555" t="s">
        <v>86</v>
      </c>
      <c r="C555" t="s">
        <v>87</v>
      </c>
      <c r="D555">
        <v>0.33</v>
      </c>
      <c r="F555">
        <v>0.3341117104607127</v>
      </c>
      <c r="G555">
        <v>0.46766642737554959</v>
      </c>
      <c r="H555">
        <v>0.70911373696323488</v>
      </c>
      <c r="I555">
        <v>4.1117104607126809E-3</v>
      </c>
      <c r="J555">
        <f t="shared" si="8"/>
        <v>-0.13355471691483689</v>
      </c>
      <c r="K555">
        <v>-1</v>
      </c>
      <c r="L555">
        <v>0.33</v>
      </c>
      <c r="M555">
        <v>0.3341117104607127</v>
      </c>
      <c r="N555">
        <v>0.46766642737554959</v>
      </c>
      <c r="O555">
        <v>0.70911373696323488</v>
      </c>
    </row>
    <row r="556" spans="1:15" x14ac:dyDescent="0.35">
      <c r="A556" t="s">
        <v>16</v>
      </c>
      <c r="B556" t="s">
        <v>86</v>
      </c>
      <c r="C556" t="s">
        <v>87</v>
      </c>
      <c r="D556">
        <v>0.31</v>
      </c>
      <c r="F556">
        <v>0.72088551188721217</v>
      </c>
      <c r="G556">
        <v>0.56911719681971173</v>
      </c>
      <c r="H556">
        <v>0.7418614385363127</v>
      </c>
      <c r="I556">
        <v>0.41088551188721217</v>
      </c>
      <c r="J556">
        <f t="shared" si="8"/>
        <v>0.15176831506750044</v>
      </c>
      <c r="K556">
        <v>-1</v>
      </c>
      <c r="L556">
        <v>0.31</v>
      </c>
      <c r="M556">
        <v>0.72088551188721217</v>
      </c>
      <c r="N556">
        <v>0.56911719681971173</v>
      </c>
      <c r="O556">
        <v>0.7418614385363127</v>
      </c>
    </row>
    <row r="557" spans="1:15" x14ac:dyDescent="0.35">
      <c r="A557" t="s">
        <v>17</v>
      </c>
      <c r="B557" t="s">
        <v>86</v>
      </c>
      <c r="C557" t="s">
        <v>87</v>
      </c>
      <c r="D557">
        <v>0.04</v>
      </c>
      <c r="F557">
        <v>3.7723955358497999E-2</v>
      </c>
      <c r="G557">
        <v>0.1782441017980794</v>
      </c>
      <c r="H557">
        <v>0.51526451473009038</v>
      </c>
      <c r="I557">
        <v>-2.2760446415020022E-3</v>
      </c>
      <c r="J557">
        <f t="shared" si="8"/>
        <v>-0.14052014643958138</v>
      </c>
      <c r="K557">
        <v>-1</v>
      </c>
      <c r="L557">
        <v>0.04</v>
      </c>
      <c r="M557">
        <v>3.7723955358497999E-2</v>
      </c>
      <c r="N557">
        <v>0.1782441017980794</v>
      </c>
      <c r="O557">
        <v>0.51526451473009038</v>
      </c>
    </row>
    <row r="558" spans="1:15" x14ac:dyDescent="0.35">
      <c r="A558" t="s">
        <v>18</v>
      </c>
      <c r="B558" t="s">
        <v>86</v>
      </c>
      <c r="C558" t="s">
        <v>87</v>
      </c>
      <c r="D558">
        <v>0.79</v>
      </c>
      <c r="F558">
        <v>0.79216864286116251</v>
      </c>
      <c r="G558">
        <v>0.8616201739276943</v>
      </c>
      <c r="H558">
        <v>0.97297599158576231</v>
      </c>
      <c r="I558">
        <v>2.1686428611624731E-3</v>
      </c>
      <c r="J558">
        <f t="shared" si="8"/>
        <v>-6.9451531066531791E-2</v>
      </c>
      <c r="K558">
        <v>-1</v>
      </c>
      <c r="L558">
        <v>0.79</v>
      </c>
      <c r="M558">
        <v>0.79216864286116251</v>
      </c>
      <c r="N558">
        <v>0.8616201739276943</v>
      </c>
      <c r="O558">
        <v>0.97297599158576231</v>
      </c>
    </row>
    <row r="559" spans="1:15" x14ac:dyDescent="0.35">
      <c r="A559" t="s">
        <v>20</v>
      </c>
      <c r="B559" t="s">
        <v>86</v>
      </c>
      <c r="C559" t="s">
        <v>87</v>
      </c>
      <c r="D559">
        <v>0.79</v>
      </c>
      <c r="F559">
        <v>0.78944948914462842</v>
      </c>
      <c r="G559">
        <v>0.85252517729982491</v>
      </c>
      <c r="H559">
        <v>0.96688434672385393</v>
      </c>
      <c r="I559">
        <v>-5.5051085537161093E-4</v>
      </c>
      <c r="J559">
        <f t="shared" ref="J559:J611" si="9">F559-G559</f>
        <v>-6.3075688155196485E-2</v>
      </c>
      <c r="K559">
        <v>-1</v>
      </c>
      <c r="L559">
        <v>0.79</v>
      </c>
      <c r="M559">
        <v>0.78944948914462842</v>
      </c>
      <c r="N559">
        <v>0.85252517729982491</v>
      </c>
      <c r="O559">
        <v>0.96688434672385393</v>
      </c>
    </row>
    <row r="560" spans="1:15" x14ac:dyDescent="0.35">
      <c r="A560" t="s">
        <v>15</v>
      </c>
      <c r="B560" t="s">
        <v>88</v>
      </c>
      <c r="C560" t="s">
        <v>89</v>
      </c>
      <c r="D560">
        <v>0</v>
      </c>
      <c r="F560">
        <v>0</v>
      </c>
      <c r="G560">
        <v>5.922957578334262E-2</v>
      </c>
      <c r="H560">
        <v>0.1990878908796675</v>
      </c>
      <c r="I560">
        <v>0</v>
      </c>
      <c r="J560">
        <f t="shared" si="9"/>
        <v>-5.922957578334262E-2</v>
      </c>
      <c r="K560">
        <v>1</v>
      </c>
      <c r="L560">
        <v>0</v>
      </c>
      <c r="M560">
        <v>0</v>
      </c>
      <c r="N560">
        <v>5.922957578334262E-2</v>
      </c>
      <c r="O560">
        <v>0.1990878908796675</v>
      </c>
    </row>
    <row r="561" spans="1:15" x14ac:dyDescent="0.35">
      <c r="A561" t="s">
        <v>16</v>
      </c>
      <c r="B561" t="s">
        <v>88</v>
      </c>
      <c r="C561" t="s">
        <v>89</v>
      </c>
      <c r="D561">
        <v>0.37</v>
      </c>
      <c r="F561">
        <v>0</v>
      </c>
      <c r="G561">
        <v>0.39557658516653721</v>
      </c>
      <c r="H561">
        <v>0.71475776447879935</v>
      </c>
      <c r="I561">
        <v>-0.37</v>
      </c>
      <c r="J561">
        <f t="shared" si="9"/>
        <v>-0.39557658516653721</v>
      </c>
      <c r="K561">
        <v>1</v>
      </c>
      <c r="L561">
        <v>0.37</v>
      </c>
      <c r="M561">
        <v>0</v>
      </c>
      <c r="N561">
        <v>0.39557658516653721</v>
      </c>
      <c r="O561">
        <v>0.71475776447879935</v>
      </c>
    </row>
    <row r="562" spans="1:15" x14ac:dyDescent="0.35">
      <c r="A562" t="s">
        <v>17</v>
      </c>
      <c r="B562" t="s">
        <v>88</v>
      </c>
      <c r="C562" t="s">
        <v>89</v>
      </c>
      <c r="D562">
        <v>0.31</v>
      </c>
      <c r="F562">
        <v>0</v>
      </c>
      <c r="G562">
        <v>0</v>
      </c>
      <c r="H562">
        <v>0.51321794436006074</v>
      </c>
      <c r="I562">
        <v>-0.31</v>
      </c>
      <c r="J562">
        <f t="shared" si="9"/>
        <v>0</v>
      </c>
      <c r="K562">
        <v>1</v>
      </c>
      <c r="L562">
        <v>0.31</v>
      </c>
      <c r="M562">
        <v>0</v>
      </c>
      <c r="N562">
        <v>0</v>
      </c>
      <c r="O562">
        <v>0.51321794436006074</v>
      </c>
    </row>
    <row r="563" spans="1:15" x14ac:dyDescent="0.35">
      <c r="A563" t="s">
        <v>18</v>
      </c>
      <c r="B563" t="s">
        <v>88</v>
      </c>
      <c r="C563" t="s">
        <v>89</v>
      </c>
      <c r="D563">
        <v>0.27</v>
      </c>
      <c r="F563">
        <v>0</v>
      </c>
      <c r="G563">
        <v>0.36338813202604747</v>
      </c>
      <c r="H563">
        <v>0.57786951206828918</v>
      </c>
      <c r="I563">
        <v>-0.27</v>
      </c>
      <c r="J563">
        <f t="shared" si="9"/>
        <v>-0.36338813202604747</v>
      </c>
      <c r="K563">
        <v>1</v>
      </c>
      <c r="L563">
        <v>0.27</v>
      </c>
      <c r="M563">
        <v>0</v>
      </c>
      <c r="N563">
        <v>0.36338813202604747</v>
      </c>
      <c r="O563">
        <v>0.57786951206828918</v>
      </c>
    </row>
    <row r="564" spans="1:15" x14ac:dyDescent="0.35">
      <c r="A564" t="s">
        <v>20</v>
      </c>
      <c r="B564" t="s">
        <v>88</v>
      </c>
      <c r="C564" t="s">
        <v>89</v>
      </c>
      <c r="D564">
        <v>0.52</v>
      </c>
      <c r="F564">
        <v>0.52224166234028735</v>
      </c>
      <c r="G564">
        <v>0</v>
      </c>
      <c r="H564">
        <v>0.51321794436006074</v>
      </c>
      <c r="I564">
        <v>2.2416623402873315E-3</v>
      </c>
      <c r="J564">
        <f t="shared" si="9"/>
        <v>0.52224166234028735</v>
      </c>
      <c r="K564">
        <v>1</v>
      </c>
      <c r="L564">
        <v>0.52</v>
      </c>
      <c r="M564">
        <v>0.52224166234028735</v>
      </c>
      <c r="N564">
        <v>0</v>
      </c>
      <c r="O564">
        <v>0.51321794436006074</v>
      </c>
    </row>
    <row r="565" spans="1:15" x14ac:dyDescent="0.35">
      <c r="A565" t="s">
        <v>15</v>
      </c>
      <c r="B565" t="s">
        <v>90</v>
      </c>
      <c r="C565" t="s">
        <v>91</v>
      </c>
      <c r="D565">
        <v>0</v>
      </c>
      <c r="F565">
        <v>2.6339266742026873E-4</v>
      </c>
      <c r="G565">
        <v>1.151731599565088E-2</v>
      </c>
      <c r="H565">
        <v>2.1757417122979839E-2</v>
      </c>
      <c r="I565">
        <v>2.6339266742026873E-4</v>
      </c>
      <c r="J565">
        <f t="shared" si="9"/>
        <v>-1.125392332823061E-2</v>
      </c>
      <c r="K565">
        <v>1</v>
      </c>
      <c r="L565">
        <v>0</v>
      </c>
      <c r="M565">
        <v>2.6339266742026873E-4</v>
      </c>
      <c r="N565">
        <v>1.151731599565088E-2</v>
      </c>
      <c r="O565">
        <v>2.1757417122979839E-2</v>
      </c>
    </row>
    <row r="566" spans="1:15" x14ac:dyDescent="0.35">
      <c r="A566" t="s">
        <v>16</v>
      </c>
      <c r="B566" t="s">
        <v>90</v>
      </c>
      <c r="C566" t="s">
        <v>91</v>
      </c>
      <c r="D566">
        <v>0.08</v>
      </c>
      <c r="F566">
        <v>0.15090753639010021</v>
      </c>
      <c r="G566">
        <v>0.56067991961529673</v>
      </c>
      <c r="H566">
        <v>1</v>
      </c>
      <c r="I566">
        <v>7.0907536390100209E-2</v>
      </c>
      <c r="J566">
        <f t="shared" si="9"/>
        <v>-0.40977238322519649</v>
      </c>
      <c r="K566">
        <v>1</v>
      </c>
      <c r="L566">
        <v>0.08</v>
      </c>
      <c r="M566">
        <v>0.15090753639010021</v>
      </c>
      <c r="N566">
        <v>0.56067991961529673</v>
      </c>
      <c r="O566">
        <v>1</v>
      </c>
    </row>
    <row r="567" spans="1:15" x14ac:dyDescent="0.35">
      <c r="A567" t="s">
        <v>17</v>
      </c>
      <c r="B567" t="s">
        <v>90</v>
      </c>
      <c r="C567" t="s">
        <v>91</v>
      </c>
      <c r="D567">
        <v>0.01</v>
      </c>
      <c r="F567">
        <v>5.5970941826807086E-3</v>
      </c>
      <c r="G567">
        <v>6.4676967897378576E-2</v>
      </c>
      <c r="H567">
        <v>0.11645256722684071</v>
      </c>
      <c r="I567">
        <v>-4.4029058173192916E-3</v>
      </c>
      <c r="J567">
        <f t="shared" si="9"/>
        <v>-5.9079873714697868E-2</v>
      </c>
      <c r="K567">
        <v>1</v>
      </c>
      <c r="L567">
        <v>0.01</v>
      </c>
      <c r="M567">
        <v>5.5970941826807086E-3</v>
      </c>
      <c r="N567">
        <v>6.4676967897378576E-2</v>
      </c>
      <c r="O567">
        <v>0.11645256722684071</v>
      </c>
    </row>
    <row r="568" spans="1:15" x14ac:dyDescent="0.35">
      <c r="A568" t="s">
        <v>18</v>
      </c>
      <c r="B568" t="s">
        <v>90</v>
      </c>
      <c r="C568" t="s">
        <v>91</v>
      </c>
      <c r="D568">
        <v>0</v>
      </c>
      <c r="F568">
        <v>2.996091591905556E-3</v>
      </c>
      <c r="G568">
        <v>1.809773167846445E-2</v>
      </c>
      <c r="H568">
        <v>3.3479342089339142E-2</v>
      </c>
      <c r="I568">
        <v>2.996091591905556E-3</v>
      </c>
      <c r="J568">
        <f t="shared" si="9"/>
        <v>-1.5101640086558895E-2</v>
      </c>
      <c r="K568">
        <v>1</v>
      </c>
      <c r="L568">
        <v>0</v>
      </c>
      <c r="M568">
        <v>2.996091591905556E-3</v>
      </c>
      <c r="N568">
        <v>1.809773167846445E-2</v>
      </c>
      <c r="O568">
        <v>3.3479342089339142E-2</v>
      </c>
    </row>
    <row r="569" spans="1:15" x14ac:dyDescent="0.35">
      <c r="A569" t="s">
        <v>20</v>
      </c>
      <c r="B569" t="s">
        <v>90</v>
      </c>
      <c r="C569" t="s">
        <v>91</v>
      </c>
      <c r="D569">
        <v>0</v>
      </c>
      <c r="F569">
        <v>2.551616465633853E-4</v>
      </c>
      <c r="G569">
        <v>4.0387653916241988E-2</v>
      </c>
      <c r="H569">
        <v>7.3185161382733177E-2</v>
      </c>
      <c r="I569">
        <v>2.551616465633853E-4</v>
      </c>
      <c r="J569">
        <f t="shared" si="9"/>
        <v>-4.0132492269678605E-2</v>
      </c>
      <c r="K569">
        <v>1</v>
      </c>
      <c r="L569">
        <v>0</v>
      </c>
      <c r="M569">
        <v>2.551616465633853E-4</v>
      </c>
      <c r="N569">
        <v>4.0387653916241988E-2</v>
      </c>
      <c r="O569">
        <v>7.3185161382733177E-2</v>
      </c>
    </row>
    <row r="570" spans="1:15" x14ac:dyDescent="0.35">
      <c r="A570" t="s">
        <v>15</v>
      </c>
      <c r="B570" t="s">
        <v>62</v>
      </c>
      <c r="C570" t="s">
        <v>59</v>
      </c>
      <c r="D570">
        <v>0.03</v>
      </c>
      <c r="F570">
        <v>0.15437255581338949</v>
      </c>
      <c r="G570">
        <v>5.2109208233751203E-2</v>
      </c>
      <c r="H570">
        <v>0.13779009951015381</v>
      </c>
      <c r="I570">
        <v>0.12437255581338949</v>
      </c>
      <c r="J570">
        <f t="shared" si="9"/>
        <v>0.10226334757963829</v>
      </c>
      <c r="K570">
        <v>1</v>
      </c>
      <c r="L570">
        <v>0.03</v>
      </c>
      <c r="M570">
        <v>0.15437255581338949</v>
      </c>
      <c r="N570">
        <v>5.2109208233751203E-2</v>
      </c>
      <c r="O570">
        <v>0.13779009951015381</v>
      </c>
    </row>
    <row r="571" spans="1:15" x14ac:dyDescent="0.35">
      <c r="A571" t="s">
        <v>16</v>
      </c>
      <c r="B571" t="s">
        <v>62</v>
      </c>
      <c r="C571" t="s">
        <v>59</v>
      </c>
      <c r="D571">
        <v>0.08</v>
      </c>
      <c r="F571">
        <v>0.14441621401345489</v>
      </c>
      <c r="G571">
        <v>9.9728493643120641E-2</v>
      </c>
      <c r="H571">
        <v>0.31402161457482419</v>
      </c>
      <c r="I571">
        <v>6.4416214013454889E-2</v>
      </c>
      <c r="J571">
        <f t="shared" si="9"/>
        <v>4.468772037033425E-2</v>
      </c>
      <c r="K571">
        <v>1</v>
      </c>
      <c r="L571">
        <v>0.08</v>
      </c>
      <c r="M571">
        <v>0.14441621401345489</v>
      </c>
      <c r="N571">
        <v>9.9728493643120641E-2</v>
      </c>
      <c r="O571">
        <v>0.31402161457482419</v>
      </c>
    </row>
    <row r="572" spans="1:15" x14ac:dyDescent="0.35">
      <c r="A572" t="s">
        <v>17</v>
      </c>
      <c r="B572" t="s">
        <v>62</v>
      </c>
      <c r="C572" t="s">
        <v>59</v>
      </c>
      <c r="D572">
        <v>0.19</v>
      </c>
      <c r="F572">
        <v>0.26482067863406761</v>
      </c>
      <c r="G572">
        <v>0.15862216631911219</v>
      </c>
      <c r="H572">
        <v>0.33556565354966778</v>
      </c>
      <c r="I572">
        <v>7.4820678634067606E-2</v>
      </c>
      <c r="J572">
        <f t="shared" si="9"/>
        <v>0.10619851231495542</v>
      </c>
      <c r="K572">
        <v>1</v>
      </c>
      <c r="L572">
        <v>0.19</v>
      </c>
      <c r="M572">
        <v>0.26482067863406761</v>
      </c>
      <c r="N572">
        <v>0.15862216631911219</v>
      </c>
      <c r="O572">
        <v>0.33556565354966778</v>
      </c>
    </row>
    <row r="573" spans="1:15" x14ac:dyDescent="0.35">
      <c r="A573" t="s">
        <v>18</v>
      </c>
      <c r="B573" t="s">
        <v>62</v>
      </c>
      <c r="C573" t="s">
        <v>59</v>
      </c>
      <c r="D573">
        <v>0.03</v>
      </c>
      <c r="F573">
        <v>4.9716736814623852E-2</v>
      </c>
      <c r="G573">
        <v>2.7236903084992829E-2</v>
      </c>
      <c r="H573">
        <v>0.21906454431197911</v>
      </c>
      <c r="I573">
        <v>1.9716736814623853E-2</v>
      </c>
      <c r="J573">
        <f t="shared" si="9"/>
        <v>2.2479833729631023E-2</v>
      </c>
      <c r="K573">
        <v>1</v>
      </c>
      <c r="L573">
        <v>0.03</v>
      </c>
      <c r="M573">
        <v>4.9716736814623852E-2</v>
      </c>
      <c r="N573">
        <v>2.7236903084992829E-2</v>
      </c>
      <c r="O573">
        <v>0.21906454431197911</v>
      </c>
    </row>
    <row r="574" spans="1:15" x14ac:dyDescent="0.35">
      <c r="A574" t="s">
        <v>20</v>
      </c>
      <c r="B574" t="s">
        <v>62</v>
      </c>
      <c r="C574" t="s">
        <v>59</v>
      </c>
      <c r="D574">
        <v>7.0000000000000007E-2</v>
      </c>
      <c r="F574">
        <v>0.14872145716915561</v>
      </c>
      <c r="G574">
        <v>8.8104635701094502E-2</v>
      </c>
      <c r="H574">
        <v>0.2080578521782358</v>
      </c>
      <c r="I574">
        <v>7.8721457169155601E-2</v>
      </c>
      <c r="J574">
        <f t="shared" si="9"/>
        <v>6.0616821468061105E-2</v>
      </c>
      <c r="K574">
        <v>1</v>
      </c>
      <c r="L574">
        <v>7.0000000000000007E-2</v>
      </c>
      <c r="M574">
        <v>0.14872145716915561</v>
      </c>
      <c r="N574">
        <v>8.8104635701094502E-2</v>
      </c>
      <c r="O574">
        <v>0.2080578521782358</v>
      </c>
    </row>
    <row r="575" spans="1:15" x14ac:dyDescent="0.35">
      <c r="A575" t="s">
        <v>15</v>
      </c>
      <c r="B575" t="s">
        <v>92</v>
      </c>
      <c r="C575" t="s">
        <v>93</v>
      </c>
      <c r="D575">
        <v>0.08</v>
      </c>
      <c r="F575">
        <v>0.23865445956268849</v>
      </c>
      <c r="G575">
        <v>0.1343249877474455</v>
      </c>
      <c r="H575">
        <v>0.31106412784707888</v>
      </c>
      <c r="I575">
        <v>0.15865445956268848</v>
      </c>
      <c r="J575">
        <f t="shared" si="9"/>
        <v>0.10432947181524299</v>
      </c>
      <c r="K575">
        <v>1</v>
      </c>
      <c r="L575">
        <v>0.08</v>
      </c>
      <c r="M575">
        <v>0.23865445956268849</v>
      </c>
      <c r="N575">
        <v>0.1343249877474455</v>
      </c>
      <c r="O575">
        <v>0.31106412784707888</v>
      </c>
    </row>
    <row r="576" spans="1:15" x14ac:dyDescent="0.35">
      <c r="A576" t="s">
        <v>16</v>
      </c>
      <c r="B576" t="s">
        <v>92</v>
      </c>
      <c r="C576" t="s">
        <v>93</v>
      </c>
      <c r="F576">
        <v>0</v>
      </c>
      <c r="G576">
        <v>0</v>
      </c>
      <c r="H576">
        <v>0.53671864629311017</v>
      </c>
      <c r="I576">
        <v>0</v>
      </c>
      <c r="J576">
        <f t="shared" si="9"/>
        <v>0</v>
      </c>
      <c r="K576">
        <v>1</v>
      </c>
      <c r="M576">
        <v>0</v>
      </c>
      <c r="N576">
        <v>0</v>
      </c>
      <c r="O576">
        <v>0.53671864629311017</v>
      </c>
    </row>
    <row r="577" spans="1:15" x14ac:dyDescent="0.35">
      <c r="A577" t="s">
        <v>17</v>
      </c>
      <c r="B577" t="s">
        <v>92</v>
      </c>
      <c r="C577" t="s">
        <v>93</v>
      </c>
      <c r="D577">
        <v>0.44</v>
      </c>
      <c r="F577">
        <v>0.59800323664562371</v>
      </c>
      <c r="G577">
        <v>0.28844495945875848</v>
      </c>
      <c r="H577">
        <v>0.65735156495922753</v>
      </c>
      <c r="I577">
        <v>0.15800323664562371</v>
      </c>
      <c r="J577">
        <f t="shared" si="9"/>
        <v>0.30955827718686524</v>
      </c>
      <c r="K577">
        <v>1</v>
      </c>
      <c r="L577">
        <v>0.44</v>
      </c>
      <c r="M577">
        <v>0.59800323664562371</v>
      </c>
      <c r="N577">
        <v>0.28844495945875848</v>
      </c>
      <c r="O577">
        <v>0.65735156495922753</v>
      </c>
    </row>
    <row r="578" spans="1:15" x14ac:dyDescent="0.35">
      <c r="A578" t="s">
        <v>18</v>
      </c>
      <c r="B578" t="s">
        <v>92</v>
      </c>
      <c r="C578" t="s">
        <v>93</v>
      </c>
      <c r="F578">
        <v>0</v>
      </c>
      <c r="G578">
        <v>0</v>
      </c>
      <c r="H578">
        <v>0.53671864629311017</v>
      </c>
      <c r="I578">
        <v>0</v>
      </c>
      <c r="J578">
        <f t="shared" si="9"/>
        <v>0</v>
      </c>
      <c r="K578">
        <v>1</v>
      </c>
      <c r="M578">
        <v>0</v>
      </c>
      <c r="N578">
        <v>0</v>
      </c>
      <c r="O578">
        <v>0.53671864629311017</v>
      </c>
    </row>
    <row r="579" spans="1:15" x14ac:dyDescent="0.35">
      <c r="A579" t="s">
        <v>20</v>
      </c>
      <c r="B579" t="s">
        <v>92</v>
      </c>
      <c r="C579" t="s">
        <v>93</v>
      </c>
      <c r="D579">
        <v>0.14000000000000001</v>
      </c>
      <c r="F579">
        <v>0.28552603918220182</v>
      </c>
      <c r="G579">
        <v>0.21640569567440371</v>
      </c>
      <c r="H579">
        <v>0.49548875282441912</v>
      </c>
      <c r="I579">
        <v>0.14552603918220181</v>
      </c>
      <c r="J579">
        <f t="shared" si="9"/>
        <v>6.912034350779811E-2</v>
      </c>
      <c r="K579">
        <v>1</v>
      </c>
      <c r="L579">
        <v>0.14000000000000001</v>
      </c>
      <c r="M579">
        <v>0.28552603918220182</v>
      </c>
      <c r="N579">
        <v>0.21640569567440371</v>
      </c>
      <c r="O579">
        <v>0.49548875282441912</v>
      </c>
    </row>
    <row r="580" spans="1:15" x14ac:dyDescent="0.35">
      <c r="A580" t="s">
        <v>15</v>
      </c>
      <c r="B580" t="s">
        <v>94</v>
      </c>
      <c r="C580" t="s">
        <v>95</v>
      </c>
      <c r="D580">
        <v>0</v>
      </c>
      <c r="F580">
        <v>7.7761138977880576E-2</v>
      </c>
      <c r="G580">
        <v>2.5484573380901359E-2</v>
      </c>
      <c r="H580">
        <v>0.12518509203141781</v>
      </c>
      <c r="I580">
        <v>7.7761138977880576E-2</v>
      </c>
      <c r="J580">
        <f t="shared" si="9"/>
        <v>5.2276565596979213E-2</v>
      </c>
      <c r="K580">
        <v>1</v>
      </c>
      <c r="L580">
        <v>0</v>
      </c>
      <c r="M580">
        <v>7.7761138977880576E-2</v>
      </c>
      <c r="N580">
        <v>2.5484573380901359E-2</v>
      </c>
      <c r="O580">
        <v>0.12518509203141781</v>
      </c>
    </row>
    <row r="581" spans="1:15" x14ac:dyDescent="0.35">
      <c r="A581" t="s">
        <v>16</v>
      </c>
      <c r="B581" t="s">
        <v>94</v>
      </c>
      <c r="C581" t="s">
        <v>95</v>
      </c>
      <c r="D581">
        <v>0.15</v>
      </c>
      <c r="F581">
        <v>0.28861544312711701</v>
      </c>
      <c r="G581">
        <v>0.18344673717170701</v>
      </c>
      <c r="H581">
        <v>0.45648365568032673</v>
      </c>
      <c r="I581">
        <v>0.13861544312711702</v>
      </c>
      <c r="J581">
        <f t="shared" si="9"/>
        <v>0.10516870595541</v>
      </c>
      <c r="K581">
        <v>1</v>
      </c>
      <c r="L581">
        <v>0.15</v>
      </c>
      <c r="M581">
        <v>0.28861544312711701</v>
      </c>
      <c r="N581">
        <v>0.18344673717170701</v>
      </c>
      <c r="O581">
        <v>0.45648365568032673</v>
      </c>
    </row>
    <row r="582" spans="1:15" x14ac:dyDescent="0.35">
      <c r="A582" t="s">
        <v>17</v>
      </c>
      <c r="B582" t="s">
        <v>94</v>
      </c>
      <c r="C582" t="s">
        <v>95</v>
      </c>
      <c r="D582">
        <v>0.19</v>
      </c>
      <c r="F582">
        <v>0.30582202096145122</v>
      </c>
      <c r="G582">
        <v>0.1980482177931287</v>
      </c>
      <c r="H582">
        <v>0.4871077585726547</v>
      </c>
      <c r="I582">
        <v>0.11582202096145122</v>
      </c>
      <c r="J582">
        <f t="shared" si="9"/>
        <v>0.10777380316832252</v>
      </c>
      <c r="K582">
        <v>1</v>
      </c>
      <c r="L582">
        <v>0.19</v>
      </c>
      <c r="M582">
        <v>0.30582202096145122</v>
      </c>
      <c r="N582">
        <v>0.1980482177931287</v>
      </c>
      <c r="O582">
        <v>0.4871077585726547</v>
      </c>
    </row>
    <row r="583" spans="1:15" x14ac:dyDescent="0.35">
      <c r="A583" t="s">
        <v>18</v>
      </c>
      <c r="B583" t="s">
        <v>94</v>
      </c>
      <c r="C583" t="s">
        <v>95</v>
      </c>
      <c r="D583">
        <v>0.04</v>
      </c>
      <c r="F583">
        <v>4.971673681462388E-2</v>
      </c>
      <c r="G583">
        <v>4.2963190004429372E-2</v>
      </c>
      <c r="H583">
        <v>0.18133348301056329</v>
      </c>
      <c r="I583">
        <v>9.7167368146238789E-3</v>
      </c>
      <c r="J583">
        <f t="shared" si="9"/>
        <v>6.7535468101945079E-3</v>
      </c>
      <c r="K583">
        <v>1</v>
      </c>
      <c r="L583">
        <v>0.04</v>
      </c>
      <c r="M583">
        <v>4.971673681462388E-2</v>
      </c>
      <c r="N583">
        <v>4.2963190004429372E-2</v>
      </c>
      <c r="O583">
        <v>0.18133348301056329</v>
      </c>
    </row>
    <row r="584" spans="1:15" x14ac:dyDescent="0.35">
      <c r="A584" t="s">
        <v>20</v>
      </c>
      <c r="B584" t="s">
        <v>94</v>
      </c>
      <c r="C584" t="s">
        <v>95</v>
      </c>
      <c r="D584">
        <v>0.06</v>
      </c>
      <c r="F584">
        <v>0.1583105691056696</v>
      </c>
      <c r="G584">
        <v>4.4465188677587919E-2</v>
      </c>
      <c r="H584">
        <v>0.16499367931623421</v>
      </c>
      <c r="I584">
        <v>9.8310569105669598E-2</v>
      </c>
      <c r="J584">
        <f t="shared" si="9"/>
        <v>0.11384538042808168</v>
      </c>
      <c r="K584">
        <v>1</v>
      </c>
      <c r="L584">
        <v>0.06</v>
      </c>
      <c r="M584">
        <v>0.1583105691056696</v>
      </c>
      <c r="N584">
        <v>4.4465188677587919E-2</v>
      </c>
      <c r="O584">
        <v>0.16499367931623421</v>
      </c>
    </row>
    <row r="585" spans="1:15" x14ac:dyDescent="0.35">
      <c r="A585" t="s">
        <v>15</v>
      </c>
      <c r="B585" t="s">
        <v>96</v>
      </c>
      <c r="C585" t="s">
        <v>97</v>
      </c>
      <c r="D585">
        <v>0</v>
      </c>
      <c r="F585">
        <v>0</v>
      </c>
      <c r="G585">
        <v>1.7929494395090429E-3</v>
      </c>
      <c r="H585">
        <v>4.8698686277525429E-3</v>
      </c>
      <c r="I585">
        <v>0</v>
      </c>
      <c r="J585">
        <f t="shared" si="9"/>
        <v>-1.7929494395090429E-3</v>
      </c>
      <c r="K585">
        <v>1</v>
      </c>
      <c r="L585">
        <v>0</v>
      </c>
      <c r="M585">
        <v>0</v>
      </c>
      <c r="N585">
        <v>1.7929494395090429E-3</v>
      </c>
      <c r="O585">
        <v>4.8698686277525429E-3</v>
      </c>
    </row>
    <row r="586" spans="1:15" x14ac:dyDescent="0.35">
      <c r="A586" t="s">
        <v>16</v>
      </c>
      <c r="B586" t="s">
        <v>96</v>
      </c>
      <c r="C586" t="s">
        <v>97</v>
      </c>
      <c r="D586">
        <v>0.02</v>
      </c>
      <c r="F586">
        <v>2.1235859908572109E-2</v>
      </c>
      <c r="G586">
        <v>2.3159000000185389E-2</v>
      </c>
      <c r="H586">
        <v>5.044252065686794E-2</v>
      </c>
      <c r="I586">
        <v>1.2358599085721088E-3</v>
      </c>
      <c r="J586">
        <f t="shared" si="9"/>
        <v>-1.9231400916132797E-3</v>
      </c>
      <c r="K586">
        <v>1</v>
      </c>
      <c r="L586">
        <v>0.02</v>
      </c>
      <c r="M586">
        <v>2.1235859908572109E-2</v>
      </c>
      <c r="N586">
        <v>2.3159000000185389E-2</v>
      </c>
      <c r="O586">
        <v>5.044252065686794E-2</v>
      </c>
    </row>
    <row r="587" spans="1:15" x14ac:dyDescent="0.35">
      <c r="A587" t="s">
        <v>17</v>
      </c>
      <c r="B587" t="s">
        <v>96</v>
      </c>
      <c r="C587" t="s">
        <v>97</v>
      </c>
      <c r="D587">
        <v>0.01</v>
      </c>
      <c r="F587">
        <v>1.1070558956413521E-2</v>
      </c>
      <c r="G587">
        <v>1.292718590561604E-2</v>
      </c>
      <c r="H587">
        <v>2.8427768574881759E-2</v>
      </c>
      <c r="I587">
        <v>1.0705589564135205E-3</v>
      </c>
      <c r="J587">
        <f t="shared" si="9"/>
        <v>-1.8566269492025188E-3</v>
      </c>
      <c r="K587">
        <v>1</v>
      </c>
      <c r="L587">
        <v>0.01</v>
      </c>
      <c r="M587">
        <v>1.1070558956413521E-2</v>
      </c>
      <c r="N587">
        <v>1.292718590561604E-2</v>
      </c>
      <c r="O587">
        <v>2.8427768574881759E-2</v>
      </c>
    </row>
    <row r="588" spans="1:15" x14ac:dyDescent="0.35">
      <c r="A588" t="s">
        <v>18</v>
      </c>
      <c r="B588" t="s">
        <v>96</v>
      </c>
      <c r="C588" t="s">
        <v>97</v>
      </c>
      <c r="D588">
        <v>0.01</v>
      </c>
      <c r="F588">
        <v>0</v>
      </c>
      <c r="G588">
        <v>1.1760843847576859E-2</v>
      </c>
      <c r="H588">
        <v>2.8024650971092659E-2</v>
      </c>
      <c r="I588">
        <v>-0.01</v>
      </c>
      <c r="J588">
        <f t="shared" si="9"/>
        <v>-1.1760843847576859E-2</v>
      </c>
      <c r="K588">
        <v>1</v>
      </c>
      <c r="L588">
        <v>0.01</v>
      </c>
      <c r="M588">
        <v>0</v>
      </c>
      <c r="N588">
        <v>1.1760843847576859E-2</v>
      </c>
      <c r="O588">
        <v>2.8024650971092659E-2</v>
      </c>
    </row>
    <row r="589" spans="1:15" x14ac:dyDescent="0.35">
      <c r="A589" t="s">
        <v>20</v>
      </c>
      <c r="B589" t="s">
        <v>96</v>
      </c>
      <c r="C589" t="s">
        <v>97</v>
      </c>
      <c r="D589">
        <v>0.02</v>
      </c>
      <c r="F589">
        <v>2.270202410589062E-2</v>
      </c>
      <c r="G589">
        <v>1.6337122348806059E-2</v>
      </c>
      <c r="H589">
        <v>3.5764581452668677E-2</v>
      </c>
      <c r="I589">
        <v>2.70202410589062E-3</v>
      </c>
      <c r="J589">
        <f t="shared" si="9"/>
        <v>6.3649017570845609E-3</v>
      </c>
      <c r="K589">
        <v>1</v>
      </c>
      <c r="L589">
        <v>0.02</v>
      </c>
      <c r="M589">
        <v>2.270202410589062E-2</v>
      </c>
      <c r="N589">
        <v>1.6337122348806059E-2</v>
      </c>
      <c r="O589">
        <v>3.5764581452668677E-2</v>
      </c>
    </row>
    <row r="590" spans="1:15" x14ac:dyDescent="0.35">
      <c r="A590" t="s">
        <v>21</v>
      </c>
      <c r="B590" t="s">
        <v>58</v>
      </c>
      <c r="C590" t="s">
        <v>59</v>
      </c>
      <c r="D590">
        <v>0.24</v>
      </c>
      <c r="F590">
        <v>0.26882859088186101</v>
      </c>
      <c r="G590">
        <v>0.28250075942858111</v>
      </c>
      <c r="H590">
        <v>0.44527880346607668</v>
      </c>
      <c r="I590">
        <v>2.8828590881861016E-2</v>
      </c>
      <c r="J590">
        <f t="shared" si="9"/>
        <v>-1.3672168546720098E-2</v>
      </c>
      <c r="K590">
        <v>1</v>
      </c>
      <c r="L590">
        <v>0.24</v>
      </c>
      <c r="M590">
        <v>0.26882859088186101</v>
      </c>
      <c r="N590">
        <v>0.28250075942858111</v>
      </c>
      <c r="O590">
        <v>0.44527880346607668</v>
      </c>
    </row>
    <row r="591" spans="1:15" x14ac:dyDescent="0.35">
      <c r="A591" t="s">
        <v>21</v>
      </c>
      <c r="B591" t="s">
        <v>60</v>
      </c>
      <c r="C591" t="s">
        <v>59</v>
      </c>
      <c r="D591">
        <v>0.34</v>
      </c>
      <c r="F591">
        <v>0.37351648784128011</v>
      </c>
      <c r="G591">
        <v>0.41831093657684609</v>
      </c>
      <c r="H591">
        <v>0.61069972572688835</v>
      </c>
      <c r="I591">
        <v>3.3516487841280085E-2</v>
      </c>
      <c r="J591">
        <f t="shared" si="9"/>
        <v>-4.4794448735565984E-2</v>
      </c>
      <c r="K591">
        <v>1</v>
      </c>
      <c r="L591">
        <v>0.34</v>
      </c>
      <c r="M591">
        <v>0.37351648784128011</v>
      </c>
      <c r="N591">
        <v>0.41831093657684609</v>
      </c>
      <c r="O591">
        <v>0.61069972572688835</v>
      </c>
    </row>
    <row r="592" spans="1:15" x14ac:dyDescent="0.35">
      <c r="A592" t="s">
        <v>21</v>
      </c>
      <c r="B592" t="s">
        <v>63</v>
      </c>
      <c r="C592" t="s">
        <v>64</v>
      </c>
      <c r="D592">
        <v>0.44</v>
      </c>
      <c r="F592">
        <v>0.46818200851016162</v>
      </c>
      <c r="G592">
        <v>0.49968492970903622</v>
      </c>
      <c r="H592">
        <v>0.66760844058523572</v>
      </c>
      <c r="I592">
        <v>2.8182008510161616E-2</v>
      </c>
      <c r="J592">
        <f t="shared" si="9"/>
        <v>-3.1502921198874601E-2</v>
      </c>
      <c r="K592">
        <v>-1</v>
      </c>
      <c r="L592">
        <v>0.44</v>
      </c>
      <c r="M592">
        <v>0.46818200851016162</v>
      </c>
      <c r="N592">
        <v>0.49968492970903622</v>
      </c>
      <c r="O592">
        <v>0.66760844058523572</v>
      </c>
    </row>
    <row r="593" spans="1:15" x14ac:dyDescent="0.35">
      <c r="A593" t="s">
        <v>21</v>
      </c>
      <c r="B593" t="s">
        <v>65</v>
      </c>
      <c r="C593" t="s">
        <v>66</v>
      </c>
      <c r="D593">
        <v>0.53</v>
      </c>
      <c r="F593">
        <v>0.59546192321300784</v>
      </c>
      <c r="G593">
        <v>0.63138653970356096</v>
      </c>
      <c r="H593">
        <v>0.83682165963623634</v>
      </c>
      <c r="I593">
        <v>6.5461923213007811E-2</v>
      </c>
      <c r="J593">
        <f t="shared" si="9"/>
        <v>-3.5924616490553118E-2</v>
      </c>
      <c r="K593">
        <v>-1</v>
      </c>
      <c r="L593">
        <v>0.53</v>
      </c>
      <c r="M593">
        <v>0.59546192321300784</v>
      </c>
      <c r="N593">
        <v>0.63138653970356096</v>
      </c>
      <c r="O593">
        <v>0.83682165963623634</v>
      </c>
    </row>
    <row r="594" spans="1:15" x14ac:dyDescent="0.35">
      <c r="A594" t="s">
        <v>21</v>
      </c>
      <c r="B594" t="s">
        <v>67</v>
      </c>
      <c r="C594" t="s">
        <v>68</v>
      </c>
      <c r="D594">
        <v>0.4</v>
      </c>
      <c r="F594">
        <v>0.4111723489239974</v>
      </c>
      <c r="G594">
        <v>0.53469573772505941</v>
      </c>
      <c r="H594">
        <v>0.78743033133249052</v>
      </c>
      <c r="I594">
        <v>1.1172348923997377E-2</v>
      </c>
      <c r="J594">
        <f t="shared" si="9"/>
        <v>-0.12352338880106201</v>
      </c>
      <c r="K594">
        <v>-1</v>
      </c>
      <c r="L594">
        <v>0.4</v>
      </c>
      <c r="M594">
        <v>0.4111723489239974</v>
      </c>
      <c r="N594">
        <v>0.53469573772505941</v>
      </c>
      <c r="O594">
        <v>0.78743033133249052</v>
      </c>
    </row>
    <row r="595" spans="1:15" x14ac:dyDescent="0.35">
      <c r="A595" t="s">
        <v>21</v>
      </c>
      <c r="B595" t="s">
        <v>67</v>
      </c>
      <c r="C595" t="s">
        <v>68</v>
      </c>
      <c r="D595">
        <v>0.55000000000000004</v>
      </c>
      <c r="F595">
        <v>0.4111723489239974</v>
      </c>
      <c r="G595">
        <v>0.53469573772505941</v>
      </c>
      <c r="H595">
        <v>0.78743033133249052</v>
      </c>
      <c r="I595">
        <v>-0.13882765107600264</v>
      </c>
      <c r="J595">
        <f t="shared" si="9"/>
        <v>-0.12352338880106201</v>
      </c>
      <c r="K595">
        <v>-1</v>
      </c>
      <c r="L595">
        <v>0.55000000000000004</v>
      </c>
      <c r="M595">
        <v>0.4111723489239974</v>
      </c>
      <c r="N595">
        <v>0.53469573772505941</v>
      </c>
      <c r="O595">
        <v>0.78743033133249052</v>
      </c>
    </row>
    <row r="596" spans="1:15" x14ac:dyDescent="0.35">
      <c r="A596" t="s">
        <v>21</v>
      </c>
      <c r="B596" t="s">
        <v>71</v>
      </c>
      <c r="C596" t="s">
        <v>72</v>
      </c>
      <c r="D596">
        <v>0.26</v>
      </c>
      <c r="F596">
        <v>0.25249282721133159</v>
      </c>
      <c r="G596">
        <v>0.32861347503877769</v>
      </c>
      <c r="H596">
        <v>0.54621123419309991</v>
      </c>
      <c r="I596">
        <v>-7.5071727886684148E-3</v>
      </c>
      <c r="J596">
        <f t="shared" si="9"/>
        <v>-7.6120647827446097E-2</v>
      </c>
      <c r="K596">
        <v>1</v>
      </c>
      <c r="L596">
        <v>0.26</v>
      </c>
      <c r="M596">
        <v>0.25249282721133159</v>
      </c>
      <c r="N596">
        <v>0.32861347503877769</v>
      </c>
      <c r="O596">
        <v>0.54621123419309991</v>
      </c>
    </row>
    <row r="597" spans="1:15" x14ac:dyDescent="0.35">
      <c r="A597" t="s">
        <v>21</v>
      </c>
      <c r="B597" t="s">
        <v>73</v>
      </c>
      <c r="C597" t="s">
        <v>74</v>
      </c>
      <c r="D597">
        <v>0.17</v>
      </c>
      <c r="F597">
        <v>0.21965401834124601</v>
      </c>
      <c r="G597">
        <v>0.2413623132886884</v>
      </c>
      <c r="H597">
        <v>0.44504051684582041</v>
      </c>
      <c r="I597">
        <v>4.9654018341245998E-2</v>
      </c>
      <c r="J597">
        <f t="shared" si="9"/>
        <v>-2.1708294947442391E-2</v>
      </c>
      <c r="K597">
        <v>1</v>
      </c>
      <c r="L597">
        <v>0.17</v>
      </c>
      <c r="M597">
        <v>0.21965401834124601</v>
      </c>
      <c r="N597">
        <v>0.2413623132886884</v>
      </c>
      <c r="O597">
        <v>0.44504051684582041</v>
      </c>
    </row>
    <row r="598" spans="1:15" x14ac:dyDescent="0.35">
      <c r="A598" t="s">
        <v>21</v>
      </c>
      <c r="B598" t="s">
        <v>75</v>
      </c>
      <c r="C598" t="s">
        <v>76</v>
      </c>
      <c r="D598">
        <v>0.48</v>
      </c>
      <c r="F598">
        <v>0.62077454256972153</v>
      </c>
      <c r="G598">
        <v>0.52222320197733307</v>
      </c>
      <c r="H598">
        <v>0.89353471144569108</v>
      </c>
      <c r="I598">
        <v>0.14077454256972155</v>
      </c>
      <c r="J598">
        <f t="shared" si="9"/>
        <v>9.8551340592388459E-2</v>
      </c>
      <c r="K598">
        <v>-1</v>
      </c>
      <c r="L598">
        <v>0.48</v>
      </c>
      <c r="M598">
        <v>0.62077454256972153</v>
      </c>
      <c r="N598">
        <v>0.52222320197733307</v>
      </c>
      <c r="O598">
        <v>0.89353471144569108</v>
      </c>
    </row>
    <row r="599" spans="1:15" x14ac:dyDescent="0.35">
      <c r="A599" t="s">
        <v>21</v>
      </c>
      <c r="B599" t="s">
        <v>61</v>
      </c>
      <c r="C599" t="s">
        <v>59</v>
      </c>
      <c r="D599">
        <v>0.24</v>
      </c>
      <c r="F599">
        <v>0.2231451857537268</v>
      </c>
      <c r="G599">
        <v>0.2942300909172138</v>
      </c>
      <c r="H599">
        <v>0.43464703649952091</v>
      </c>
      <c r="I599">
        <v>-1.6854814246273192E-2</v>
      </c>
      <c r="J599">
        <f t="shared" si="9"/>
        <v>-7.1084905163487005E-2</v>
      </c>
      <c r="K599">
        <v>1</v>
      </c>
      <c r="L599">
        <v>0.24</v>
      </c>
      <c r="M599">
        <v>0.2231451857537268</v>
      </c>
      <c r="N599">
        <v>0.2942300909172138</v>
      </c>
      <c r="O599">
        <v>0.43464703649952091</v>
      </c>
    </row>
    <row r="600" spans="1:15" x14ac:dyDescent="0.35">
      <c r="A600" t="s">
        <v>21</v>
      </c>
      <c r="B600" t="s">
        <v>77</v>
      </c>
      <c r="C600" t="s">
        <v>78</v>
      </c>
      <c r="D600">
        <v>0.4</v>
      </c>
      <c r="F600">
        <v>0.35102700934434589</v>
      </c>
      <c r="G600">
        <v>0.36490677808722888</v>
      </c>
      <c r="H600">
        <v>0.45214547786035469</v>
      </c>
      <c r="I600">
        <v>-4.8972990655654136E-2</v>
      </c>
      <c r="J600">
        <f t="shared" si="9"/>
        <v>-1.3879768742882992E-2</v>
      </c>
      <c r="K600">
        <v>1</v>
      </c>
      <c r="L600">
        <v>0.4</v>
      </c>
      <c r="M600">
        <v>0.35102700934434589</v>
      </c>
      <c r="N600">
        <v>0.36490677808722888</v>
      </c>
      <c r="O600">
        <v>0.45214547786035469</v>
      </c>
    </row>
    <row r="601" spans="1:15" x14ac:dyDescent="0.35">
      <c r="A601" t="s">
        <v>21</v>
      </c>
      <c r="B601" t="s">
        <v>79</v>
      </c>
      <c r="C601" t="s">
        <v>80</v>
      </c>
      <c r="D601">
        <v>0.32</v>
      </c>
      <c r="F601">
        <v>0.31966294315256971</v>
      </c>
      <c r="G601">
        <v>0.38893826590174391</v>
      </c>
      <c r="H601">
        <v>0.44084722039107382</v>
      </c>
      <c r="I601">
        <v>-3.3705684743029485E-4</v>
      </c>
      <c r="J601">
        <f t="shared" si="9"/>
        <v>-6.9275322749174195E-2</v>
      </c>
      <c r="K601">
        <v>-1</v>
      </c>
      <c r="L601">
        <v>0.32</v>
      </c>
      <c r="M601">
        <v>0.31966294315256971</v>
      </c>
      <c r="N601">
        <v>0.38893826590174391</v>
      </c>
      <c r="O601">
        <v>0.44084722039107382</v>
      </c>
    </row>
    <row r="602" spans="1:15" x14ac:dyDescent="0.35">
      <c r="A602" t="s">
        <v>21</v>
      </c>
      <c r="B602" t="s">
        <v>81</v>
      </c>
      <c r="C602" t="s">
        <v>121</v>
      </c>
      <c r="D602">
        <v>0.56999999999999995</v>
      </c>
      <c r="F602">
        <v>0.44717975295141971</v>
      </c>
      <c r="G602">
        <v>0.56694498033920893</v>
      </c>
      <c r="H602">
        <v>0.60105617397781008</v>
      </c>
      <c r="I602">
        <v>-0.12282024704858024</v>
      </c>
      <c r="J602">
        <f t="shared" si="9"/>
        <v>-0.11976522738778922</v>
      </c>
      <c r="K602">
        <v>-1</v>
      </c>
      <c r="L602">
        <v>0.56999999999999995</v>
      </c>
      <c r="M602">
        <v>0.44717975295141971</v>
      </c>
      <c r="N602">
        <v>0.56694498033920893</v>
      </c>
      <c r="O602">
        <v>0.60105617397781008</v>
      </c>
    </row>
    <row r="603" spans="1:15" x14ac:dyDescent="0.35">
      <c r="A603" t="s">
        <v>21</v>
      </c>
      <c r="B603" t="s">
        <v>83</v>
      </c>
      <c r="C603" t="s">
        <v>72</v>
      </c>
      <c r="D603">
        <v>0.2</v>
      </c>
      <c r="F603">
        <v>0.19145474224104531</v>
      </c>
      <c r="G603">
        <v>0.27408690927612261</v>
      </c>
      <c r="H603">
        <v>0.50956478521890736</v>
      </c>
      <c r="I603">
        <v>-8.5452577589547052E-3</v>
      </c>
      <c r="J603">
        <f t="shared" si="9"/>
        <v>-8.2632167035077309E-2</v>
      </c>
      <c r="K603">
        <v>1</v>
      </c>
      <c r="L603">
        <v>0.2</v>
      </c>
      <c r="M603">
        <v>0.19145474224104531</v>
      </c>
      <c r="N603">
        <v>0.27408690927612261</v>
      </c>
      <c r="O603">
        <v>0.50956478521890736</v>
      </c>
    </row>
    <row r="604" spans="1:15" x14ac:dyDescent="0.35">
      <c r="A604" t="s">
        <v>21</v>
      </c>
      <c r="B604" t="s">
        <v>84</v>
      </c>
      <c r="C604" t="s">
        <v>85</v>
      </c>
      <c r="D604">
        <v>0.26</v>
      </c>
      <c r="F604">
        <v>0.24675513942097679</v>
      </c>
      <c r="G604">
        <v>0.34698323056710439</v>
      </c>
      <c r="H604">
        <v>0.6564136549080074</v>
      </c>
      <c r="I604">
        <v>-1.3244860579023215E-2</v>
      </c>
      <c r="J604">
        <f t="shared" si="9"/>
        <v>-0.1002280911461276</v>
      </c>
      <c r="K604">
        <v>1</v>
      </c>
      <c r="L604">
        <v>0.26</v>
      </c>
      <c r="M604">
        <v>0.24675513942097679</v>
      </c>
      <c r="N604">
        <v>0.34698323056710439</v>
      </c>
      <c r="O604">
        <v>0.6564136549080074</v>
      </c>
    </row>
    <row r="605" spans="1:15" x14ac:dyDescent="0.35">
      <c r="A605" t="s">
        <v>21</v>
      </c>
      <c r="B605" t="s">
        <v>86</v>
      </c>
      <c r="C605" t="s">
        <v>87</v>
      </c>
      <c r="D605">
        <v>0.33</v>
      </c>
      <c r="F605">
        <v>0.34373315479271888</v>
      </c>
      <c r="G605">
        <v>0.47087312575681312</v>
      </c>
      <c r="H605">
        <v>0.70319380289609168</v>
      </c>
      <c r="I605">
        <v>1.373315479271886E-2</v>
      </c>
      <c r="J605">
        <f t="shared" si="9"/>
        <v>-0.12713997096409424</v>
      </c>
      <c r="K605">
        <v>-1</v>
      </c>
      <c r="L605">
        <v>0.33</v>
      </c>
      <c r="M605">
        <v>0.34373315479271888</v>
      </c>
      <c r="N605">
        <v>0.47087312575681312</v>
      </c>
      <c r="O605">
        <v>0.70319380289609168</v>
      </c>
    </row>
    <row r="606" spans="1:15" x14ac:dyDescent="0.35">
      <c r="A606" t="s">
        <v>21</v>
      </c>
      <c r="B606" t="s">
        <v>88</v>
      </c>
      <c r="C606" t="s">
        <v>89</v>
      </c>
      <c r="D606">
        <v>0.28000000000000003</v>
      </c>
      <c r="F606">
        <v>0.38532917724992721</v>
      </c>
      <c r="G606">
        <v>0.28688263266633102</v>
      </c>
      <c r="H606">
        <v>0.51321794436006052</v>
      </c>
      <c r="I606">
        <v>0.10532917724992719</v>
      </c>
      <c r="J606">
        <f t="shared" si="9"/>
        <v>9.8446544583596196E-2</v>
      </c>
      <c r="K606">
        <v>1</v>
      </c>
      <c r="L606">
        <v>0.28000000000000003</v>
      </c>
      <c r="M606">
        <v>0.38532917724992721</v>
      </c>
      <c r="N606">
        <v>0.28688263266633102</v>
      </c>
      <c r="O606">
        <v>0.51321794436006052</v>
      </c>
    </row>
    <row r="607" spans="1:15" x14ac:dyDescent="0.35">
      <c r="A607" t="s">
        <v>21</v>
      </c>
      <c r="B607" t="s">
        <v>90</v>
      </c>
      <c r="C607" t="s">
        <v>91</v>
      </c>
      <c r="D607">
        <v>0.01</v>
      </c>
      <c r="F607">
        <v>1.5901783560774929E-2</v>
      </c>
      <c r="G607">
        <v>8.5392277590019869E-2</v>
      </c>
      <c r="H607">
        <v>0.15335347403524061</v>
      </c>
      <c r="I607">
        <v>5.901783560774929E-3</v>
      </c>
      <c r="J607">
        <f t="shared" si="9"/>
        <v>-6.949049402924494E-2</v>
      </c>
      <c r="K607">
        <v>1</v>
      </c>
      <c r="L607">
        <v>0.01</v>
      </c>
      <c r="M607">
        <v>1.5901783560774929E-2</v>
      </c>
      <c r="N607">
        <v>8.5392277590019869E-2</v>
      </c>
      <c r="O607">
        <v>0.15335347403524061</v>
      </c>
    </row>
    <row r="608" spans="1:15" x14ac:dyDescent="0.35">
      <c r="A608" t="s">
        <v>21</v>
      </c>
      <c r="B608" t="s">
        <v>62</v>
      </c>
      <c r="C608" t="s">
        <v>59</v>
      </c>
      <c r="D608">
        <v>0.14000000000000001</v>
      </c>
      <c r="F608">
        <v>0.20982409905057581</v>
      </c>
      <c r="G608">
        <v>0.13496125079168331</v>
      </c>
      <c r="H608">
        <v>0.29048964817182088</v>
      </c>
      <c r="I608">
        <v>6.9824099050575794E-2</v>
      </c>
      <c r="J608">
        <f t="shared" si="9"/>
        <v>7.48628482588925E-2</v>
      </c>
      <c r="K608">
        <v>1</v>
      </c>
      <c r="L608">
        <v>0.14000000000000001</v>
      </c>
      <c r="M608">
        <v>0.20982409905057581</v>
      </c>
      <c r="N608">
        <v>0.13496125079168331</v>
      </c>
      <c r="O608">
        <v>0.29048964817182088</v>
      </c>
    </row>
    <row r="609" spans="1:15" x14ac:dyDescent="0.35">
      <c r="A609" t="s">
        <v>21</v>
      </c>
      <c r="B609" t="s">
        <v>92</v>
      </c>
      <c r="C609" t="s">
        <v>93</v>
      </c>
      <c r="D609">
        <v>0.31</v>
      </c>
      <c r="F609">
        <v>0.61065791924510271</v>
      </c>
      <c r="G609">
        <v>0.2347556250511289</v>
      </c>
      <c r="H609">
        <v>0.53671864629311017</v>
      </c>
      <c r="I609">
        <v>0.30065791924510271</v>
      </c>
      <c r="J609">
        <f t="shared" si="9"/>
        <v>0.37590229419397381</v>
      </c>
      <c r="K609">
        <v>1</v>
      </c>
      <c r="L609">
        <v>0.31</v>
      </c>
      <c r="M609">
        <v>0.61065791924510271</v>
      </c>
      <c r="N609">
        <v>0.2347556250511289</v>
      </c>
      <c r="O609">
        <v>0.53671864629311017</v>
      </c>
    </row>
    <row r="610" spans="1:15" x14ac:dyDescent="0.35">
      <c r="A610" t="s">
        <v>21</v>
      </c>
      <c r="B610" t="s">
        <v>94</v>
      </c>
      <c r="C610" t="s">
        <v>95</v>
      </c>
      <c r="D610">
        <v>0.13</v>
      </c>
      <c r="F610">
        <v>0.1898031065113793</v>
      </c>
      <c r="G610">
        <v>0.141920576322901</v>
      </c>
      <c r="H610">
        <v>0.37068898349766072</v>
      </c>
      <c r="I610">
        <v>5.9803106511379295E-2</v>
      </c>
      <c r="J610">
        <f t="shared" si="9"/>
        <v>4.7882530188478295E-2</v>
      </c>
      <c r="K610">
        <v>1</v>
      </c>
      <c r="L610">
        <v>0.13</v>
      </c>
      <c r="M610">
        <v>0.1898031065113793</v>
      </c>
      <c r="N610">
        <v>0.141920576322901</v>
      </c>
      <c r="O610">
        <v>0.37068898349766072</v>
      </c>
    </row>
    <row r="611" spans="1:15" x14ac:dyDescent="0.35">
      <c r="A611" t="s">
        <v>21</v>
      </c>
      <c r="B611" t="s">
        <v>96</v>
      </c>
      <c r="C611" t="s">
        <v>97</v>
      </c>
      <c r="D611">
        <v>0.04</v>
      </c>
      <c r="F611">
        <v>4.7272885803062187E-2</v>
      </c>
      <c r="G611">
        <v>4.939360280584517E-2</v>
      </c>
      <c r="H611">
        <v>0.1072222950818838</v>
      </c>
      <c r="I611">
        <v>7.272885803062186E-3</v>
      </c>
      <c r="J611">
        <f t="shared" si="9"/>
        <v>-2.1207170027829833E-3</v>
      </c>
      <c r="K611">
        <v>1</v>
      </c>
      <c r="L611">
        <v>0.04</v>
      </c>
      <c r="M611">
        <v>4.7272885803062187E-2</v>
      </c>
      <c r="N611">
        <v>4.939360280584517E-2</v>
      </c>
      <c r="O611">
        <v>0.1072222950818838</v>
      </c>
    </row>
  </sheetData>
  <autoFilter ref="A1:AO611" xr:uid="{A49AD76A-1F24-4367-8A6D-2DE3E90326B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3EBA-5D85-46AF-8941-D6FE9FF2C5BC}">
  <dimension ref="A1:V876"/>
  <sheetViews>
    <sheetView topLeftCell="Q517" workbookViewId="0">
      <selection activeCell="B2" sqref="B2"/>
    </sheetView>
  </sheetViews>
  <sheetFormatPr defaultColWidth="14.453125" defaultRowHeight="14.5" x14ac:dyDescent="0.35"/>
  <cols>
    <col min="1" max="1" width="14.7265625" customWidth="1"/>
    <col min="2" max="2" width="79" customWidth="1"/>
    <col min="3" max="3" width="19.81640625" customWidth="1"/>
    <col min="4" max="4" width="64.453125" style="58" customWidth="1"/>
    <col min="5" max="12" width="16.08984375" customWidth="1"/>
    <col min="13" max="13" width="25" customWidth="1"/>
    <col min="14" max="14" width="27.26953125" customWidth="1"/>
    <col min="15" max="15" width="27.81640625" customWidth="1"/>
    <col min="16" max="16" width="16.08984375" customWidth="1"/>
    <col min="17" max="22" width="13.7265625" customWidth="1"/>
  </cols>
  <sheetData>
    <row r="1" spans="1:22" ht="25.5" customHeight="1" x14ac:dyDescent="0.35">
      <c r="A1" s="29" t="s">
        <v>0</v>
      </c>
      <c r="B1" s="29" t="s">
        <v>45</v>
      </c>
      <c r="C1" s="29" t="s">
        <v>149</v>
      </c>
      <c r="D1" s="55" t="s">
        <v>46</v>
      </c>
      <c r="E1" s="30" t="s">
        <v>2</v>
      </c>
      <c r="F1" s="14" t="s">
        <v>47</v>
      </c>
      <c r="G1" s="30" t="s">
        <v>48</v>
      </c>
      <c r="H1" s="30" t="s">
        <v>49</v>
      </c>
      <c r="I1" s="30" t="s">
        <v>50</v>
      </c>
      <c r="J1" s="30" t="s">
        <v>51</v>
      </c>
      <c r="K1" s="30" t="s">
        <v>52</v>
      </c>
      <c r="L1" s="31" t="s">
        <v>53</v>
      </c>
      <c r="M1" s="30" t="s">
        <v>54</v>
      </c>
      <c r="N1" s="30" t="s">
        <v>55</v>
      </c>
      <c r="O1" s="30" t="s">
        <v>56</v>
      </c>
      <c r="P1" s="30" t="s">
        <v>57</v>
      </c>
      <c r="Q1" s="32"/>
      <c r="R1" s="32"/>
      <c r="S1" s="32"/>
      <c r="T1" s="32"/>
      <c r="U1" s="32"/>
      <c r="V1" s="32"/>
    </row>
    <row r="2" spans="1:22" x14ac:dyDescent="0.35">
      <c r="A2" s="33" t="s">
        <v>6</v>
      </c>
      <c r="B2" s="33" t="s">
        <v>58</v>
      </c>
      <c r="C2" s="33" t="str">
        <f>A2&amp;"|"&amp;B2</f>
        <v>Benin|HCD Index - Integrated index</v>
      </c>
      <c r="D2" s="56" t="s">
        <v>59</v>
      </c>
      <c r="E2" s="34">
        <v>0.2112696818588555</v>
      </c>
      <c r="F2" s="35">
        <v>8</v>
      </c>
      <c r="G2" s="34">
        <v>0.21663834071069224</v>
      </c>
      <c r="H2" s="34">
        <v>0.25067453419624902</v>
      </c>
      <c r="I2" s="34">
        <v>0.42785003661989274</v>
      </c>
      <c r="J2" s="34">
        <v>5.3686588518367384E-3</v>
      </c>
      <c r="K2" s="34">
        <v>-3.4036193485556782E-2</v>
      </c>
      <c r="L2" s="35">
        <v>1</v>
      </c>
      <c r="M2" s="36">
        <v>0.2112696818588555</v>
      </c>
      <c r="N2" s="36">
        <v>0.21663834071069224</v>
      </c>
      <c r="O2" s="36">
        <v>0.25067453419624902</v>
      </c>
      <c r="P2" s="36">
        <v>0.42785003661989279</v>
      </c>
    </row>
    <row r="3" spans="1:22" x14ac:dyDescent="0.35">
      <c r="A3" s="33" t="s">
        <v>6</v>
      </c>
      <c r="B3" s="33" t="s">
        <v>60</v>
      </c>
      <c r="C3" s="33" t="str">
        <f t="shared" ref="C3:C66" si="0">A3&amp;"|"&amp;B3</f>
        <v>Benin|HCD Index - Health and nutrition</v>
      </c>
      <c r="D3" s="56" t="s">
        <v>59</v>
      </c>
      <c r="E3" s="34">
        <v>0.28153188630696135</v>
      </c>
      <c r="F3" s="37">
        <v>8</v>
      </c>
      <c r="G3" s="34">
        <v>0.26910341452768394</v>
      </c>
      <c r="H3" s="34">
        <v>0.33165933018389249</v>
      </c>
      <c r="I3" s="34">
        <v>0.54567879271834241</v>
      </c>
      <c r="J3" s="34">
        <v>-1.2428471779277417E-2</v>
      </c>
      <c r="K3" s="34">
        <v>-6.2555915656208549E-2</v>
      </c>
      <c r="L3" s="35">
        <v>1</v>
      </c>
      <c r="M3" s="36">
        <v>0.28153188630696135</v>
      </c>
      <c r="N3" s="36">
        <v>0.26910341452768394</v>
      </c>
      <c r="O3" s="36">
        <v>0.33165933018389249</v>
      </c>
      <c r="P3" s="36">
        <v>0.54567879271834241</v>
      </c>
    </row>
    <row r="4" spans="1:22" x14ac:dyDescent="0.35">
      <c r="A4" s="33" t="s">
        <v>6</v>
      </c>
      <c r="B4" s="33" t="s">
        <v>61</v>
      </c>
      <c r="C4" s="33" t="str">
        <f t="shared" si="0"/>
        <v>Benin|HCD Index - Education, skills and labor participation</v>
      </c>
      <c r="D4" s="56" t="s">
        <v>59</v>
      </c>
      <c r="E4" s="38">
        <v>0.26178239564352945</v>
      </c>
      <c r="F4" s="37">
        <v>9</v>
      </c>
      <c r="G4" s="38">
        <v>0.2117649726887858</v>
      </c>
      <c r="H4" s="38">
        <v>0.30775090888130685</v>
      </c>
      <c r="I4" s="34">
        <v>0.47048155949957626</v>
      </c>
      <c r="J4" s="38">
        <v>-5.0017422954743651E-2</v>
      </c>
      <c r="K4" s="38">
        <v>-9.5985936192521049E-2</v>
      </c>
      <c r="L4" s="35">
        <v>1</v>
      </c>
      <c r="M4" s="36">
        <v>0.26178239564352945</v>
      </c>
      <c r="N4" s="36">
        <v>0.2117649726887858</v>
      </c>
      <c r="O4" s="36">
        <v>0.30775090888130685</v>
      </c>
      <c r="P4" s="36">
        <v>0.47048155949957626</v>
      </c>
    </row>
    <row r="5" spans="1:22" x14ac:dyDescent="0.35">
      <c r="A5" s="33" t="s">
        <v>6</v>
      </c>
      <c r="B5" s="33" t="s">
        <v>62</v>
      </c>
      <c r="C5" s="33" t="str">
        <f t="shared" si="0"/>
        <v>Benin|HCD Index - Entrepreneurship, financial inclusion and digital economy</v>
      </c>
      <c r="D5" s="56" t="s">
        <v>59</v>
      </c>
      <c r="E5" s="34">
        <v>9.0494763626075669E-2</v>
      </c>
      <c r="F5" s="37">
        <v>7</v>
      </c>
      <c r="G5" s="34">
        <v>0.16904663491560701</v>
      </c>
      <c r="H5" s="34">
        <v>0.11261336352354767</v>
      </c>
      <c r="I5" s="34">
        <v>0.26738975764175976</v>
      </c>
      <c r="J5" s="34">
        <v>7.8551871289531339E-2</v>
      </c>
      <c r="K5" s="34">
        <v>5.6433271392059337E-2</v>
      </c>
      <c r="L5" s="35">
        <v>1</v>
      </c>
      <c r="M5" s="36">
        <v>9.0494763626075669E-2</v>
      </c>
      <c r="N5" s="36">
        <v>0.16904663491560701</v>
      </c>
      <c r="O5" s="36">
        <v>0.11261336352354767</v>
      </c>
      <c r="P5" s="36">
        <v>0.26738975764175976</v>
      </c>
    </row>
    <row r="6" spans="1:22" x14ac:dyDescent="0.35">
      <c r="A6" s="33" t="s">
        <v>13</v>
      </c>
      <c r="B6" s="33" t="s">
        <v>58</v>
      </c>
      <c r="C6" s="33" t="str">
        <f t="shared" si="0"/>
        <v>Liberia|HCD Index - Integrated index</v>
      </c>
      <c r="D6" s="56" t="s">
        <v>59</v>
      </c>
      <c r="E6" s="34">
        <v>0.19057060506940005</v>
      </c>
      <c r="F6" s="35">
        <v>9</v>
      </c>
      <c r="G6" s="34">
        <v>0.19149394127092703</v>
      </c>
      <c r="H6" s="34">
        <v>0.2195121802853065</v>
      </c>
      <c r="I6" s="34">
        <v>0.40136945354378489</v>
      </c>
      <c r="J6" s="34">
        <v>9.2333620152698637E-4</v>
      </c>
      <c r="K6" s="34">
        <v>-2.801823901437947E-2</v>
      </c>
      <c r="L6" s="35">
        <v>1</v>
      </c>
      <c r="M6" s="36">
        <v>0.19057060506940005</v>
      </c>
      <c r="N6" s="36">
        <v>0.19149394127092703</v>
      </c>
      <c r="O6" s="36">
        <v>0.2195121802853065</v>
      </c>
      <c r="P6" s="36">
        <v>0.40136945354378489</v>
      </c>
    </row>
    <row r="7" spans="1:22" x14ac:dyDescent="0.35">
      <c r="A7" s="33" t="s">
        <v>13</v>
      </c>
      <c r="B7" s="33" t="s">
        <v>60</v>
      </c>
      <c r="C7" s="33" t="str">
        <f t="shared" si="0"/>
        <v>Liberia|HCD Index - Health and nutrition</v>
      </c>
      <c r="D7" s="56" t="s">
        <v>59</v>
      </c>
      <c r="E7" s="34">
        <v>0.30765532424937381</v>
      </c>
      <c r="F7" s="37">
        <v>9</v>
      </c>
      <c r="G7" s="34">
        <v>0.36049028787516968</v>
      </c>
      <c r="H7" s="34">
        <v>0.35712805543437387</v>
      </c>
      <c r="I7" s="34">
        <v>0.5716520862118375</v>
      </c>
      <c r="J7" s="34">
        <v>5.2834963625795872E-2</v>
      </c>
      <c r="K7" s="34">
        <v>3.3622324407958093E-3</v>
      </c>
      <c r="L7" s="35">
        <v>1</v>
      </c>
      <c r="M7" s="36">
        <v>0.30765532424937381</v>
      </c>
      <c r="N7" s="36">
        <v>0.36049028787516968</v>
      </c>
      <c r="O7" s="36">
        <v>0.35712805543437387</v>
      </c>
      <c r="P7" s="36">
        <v>0.5716520862118375</v>
      </c>
    </row>
    <row r="8" spans="1:22" x14ac:dyDescent="0.35">
      <c r="A8" s="33" t="s">
        <v>13</v>
      </c>
      <c r="B8" s="33" t="s">
        <v>61</v>
      </c>
      <c r="C8" s="33" t="str">
        <f t="shared" si="0"/>
        <v>Liberia|HCD Index - Education, skills and labor participation</v>
      </c>
      <c r="D8" s="56" t="s">
        <v>59</v>
      </c>
      <c r="E8" s="34">
        <v>0.24482526703776197</v>
      </c>
      <c r="F8" s="37">
        <v>8</v>
      </c>
      <c r="G8" s="34">
        <v>0.1770814819730645</v>
      </c>
      <c r="H8" s="34">
        <v>0.27304170124914284</v>
      </c>
      <c r="I8" s="34">
        <v>0.40555048929408399</v>
      </c>
      <c r="J8" s="34">
        <v>-6.774378506469747E-2</v>
      </c>
      <c r="K8" s="34">
        <v>-9.596021927607834E-2</v>
      </c>
      <c r="L8" s="35">
        <v>1</v>
      </c>
      <c r="M8" s="36">
        <v>0.24482526703776197</v>
      </c>
      <c r="N8" s="36">
        <v>0.1770814819730645</v>
      </c>
      <c r="O8" s="36">
        <v>0.27304170124914284</v>
      </c>
      <c r="P8" s="36">
        <v>0.40555048929408399</v>
      </c>
    </row>
    <row r="9" spans="1:22" x14ac:dyDescent="0.35">
      <c r="A9" s="33" t="s">
        <v>13</v>
      </c>
      <c r="B9" s="33" t="s">
        <v>62</v>
      </c>
      <c r="C9" s="33" t="str">
        <f t="shared" si="0"/>
        <v>Liberia|HCD Index - Entrepreneurship, financial inclusion and digital economy</v>
      </c>
      <c r="D9" s="56" t="s">
        <v>59</v>
      </c>
      <c r="E9" s="34">
        <v>1.9231223921064355E-2</v>
      </c>
      <c r="F9" s="37">
        <v>9</v>
      </c>
      <c r="G9" s="34">
        <v>3.6910053964546941E-2</v>
      </c>
      <c r="H9" s="34">
        <v>2.8366784172402792E-2</v>
      </c>
      <c r="I9" s="34">
        <v>0.22690578512543325</v>
      </c>
      <c r="J9" s="34">
        <v>1.7678830043482585E-2</v>
      </c>
      <c r="K9" s="34">
        <v>8.5432697921441481E-3</v>
      </c>
      <c r="L9" s="35">
        <v>1</v>
      </c>
      <c r="M9" s="36">
        <v>1.9231223921064355E-2</v>
      </c>
      <c r="N9" s="36">
        <v>3.6910053964546941E-2</v>
      </c>
      <c r="O9" s="36">
        <v>2.8366784172402792E-2</v>
      </c>
      <c r="P9" s="36">
        <v>0.22690578512543325</v>
      </c>
    </row>
    <row r="10" spans="1:22" x14ac:dyDescent="0.35">
      <c r="A10" s="33" t="s">
        <v>7</v>
      </c>
      <c r="B10" s="33" t="s">
        <v>58</v>
      </c>
      <c r="C10" s="33" t="str">
        <f t="shared" si="0"/>
        <v>Burkina Faso|HCD Index - Integrated index</v>
      </c>
      <c r="D10" s="56" t="s">
        <v>59</v>
      </c>
      <c r="E10" s="34">
        <v>0.25254315409207645</v>
      </c>
      <c r="F10" s="37">
        <v>5</v>
      </c>
      <c r="G10" s="34">
        <v>0.26784380138418051</v>
      </c>
      <c r="H10" s="34">
        <v>0.28862092864388567</v>
      </c>
      <c r="I10" s="34">
        <v>0.46201937929921516</v>
      </c>
      <c r="J10" s="34">
        <v>1.5300647292104064E-2</v>
      </c>
      <c r="K10" s="34">
        <v>-2.0777127259705153E-2</v>
      </c>
      <c r="L10" s="35">
        <v>1</v>
      </c>
      <c r="M10" s="36">
        <v>0.25254315409207645</v>
      </c>
      <c r="N10" s="36">
        <v>0.26784380138418051</v>
      </c>
      <c r="O10" s="36">
        <v>0.28862092864388567</v>
      </c>
      <c r="P10" s="36">
        <v>0.46201937929921516</v>
      </c>
    </row>
    <row r="11" spans="1:22" x14ac:dyDescent="0.35">
      <c r="A11" s="33" t="s">
        <v>7</v>
      </c>
      <c r="B11" s="33" t="s">
        <v>60</v>
      </c>
      <c r="C11" s="33" t="str">
        <f t="shared" si="0"/>
        <v>Burkina Faso|HCD Index - Health and nutrition</v>
      </c>
      <c r="D11" s="56" t="s">
        <v>59</v>
      </c>
      <c r="E11" s="34">
        <v>0.38313629823637141</v>
      </c>
      <c r="F11" s="37">
        <v>4</v>
      </c>
      <c r="G11" s="34">
        <v>0.3565731377122815</v>
      </c>
      <c r="H11" s="34">
        <v>0.44119015393152872</v>
      </c>
      <c r="I11" s="34">
        <v>0.71004896362825787</v>
      </c>
      <c r="J11" s="34">
        <v>-2.6563160524089913E-2</v>
      </c>
      <c r="K11" s="34">
        <v>-8.4617016219247221E-2</v>
      </c>
      <c r="L11" s="35">
        <v>1</v>
      </c>
      <c r="M11" s="36">
        <v>0.38313629823637141</v>
      </c>
      <c r="N11" s="36">
        <v>0.3565731377122815</v>
      </c>
      <c r="O11" s="36">
        <v>0.44119015393152872</v>
      </c>
      <c r="P11" s="36">
        <v>0.71004896362825787</v>
      </c>
    </row>
    <row r="12" spans="1:22" x14ac:dyDescent="0.35">
      <c r="A12" s="33" t="s">
        <v>7</v>
      </c>
      <c r="B12" s="33" t="s">
        <v>61</v>
      </c>
      <c r="C12" s="33" t="str">
        <f t="shared" si="0"/>
        <v>Burkina Faso|HCD Index - Education, skills and labor participation</v>
      </c>
      <c r="D12" s="56" t="s">
        <v>59</v>
      </c>
      <c r="E12" s="38">
        <v>0.31694409243582278</v>
      </c>
      <c r="F12" s="37">
        <v>4</v>
      </c>
      <c r="G12" s="38">
        <v>0.3071627797780383</v>
      </c>
      <c r="H12" s="38">
        <v>0.35073667924136775</v>
      </c>
      <c r="I12" s="34">
        <v>0.45293505064407258</v>
      </c>
      <c r="J12" s="38">
        <v>-9.78131265778448E-3</v>
      </c>
      <c r="K12" s="38">
        <v>-4.3573899463329457E-2</v>
      </c>
      <c r="L12" s="35">
        <v>1</v>
      </c>
      <c r="M12" s="36">
        <v>0.31694409243582278</v>
      </c>
      <c r="N12" s="36">
        <v>0.3071627797780383</v>
      </c>
      <c r="O12" s="36">
        <v>0.35073667924136775</v>
      </c>
      <c r="P12" s="36">
        <v>0.45293505064407258</v>
      </c>
    </row>
    <row r="13" spans="1:22" x14ac:dyDescent="0.35">
      <c r="A13" s="33" t="s">
        <v>7</v>
      </c>
      <c r="B13" s="33" t="s">
        <v>62</v>
      </c>
      <c r="C13" s="33" t="str">
        <f t="shared" si="0"/>
        <v>Burkina Faso|HCD Index - Entrepreneurship, financial inclusion and digital economy</v>
      </c>
      <c r="D13" s="56" t="s">
        <v>59</v>
      </c>
      <c r="E13" s="34">
        <v>5.7549071604035107E-2</v>
      </c>
      <c r="F13" s="37">
        <v>4</v>
      </c>
      <c r="G13" s="34">
        <v>0.13979548666222175</v>
      </c>
      <c r="H13" s="34">
        <v>7.3935952758760526E-2</v>
      </c>
      <c r="I13" s="34">
        <v>0.2230741236253152</v>
      </c>
      <c r="J13" s="34">
        <v>8.2246415058186639E-2</v>
      </c>
      <c r="K13" s="34">
        <v>6.585953390346122E-2</v>
      </c>
      <c r="L13" s="35">
        <v>1</v>
      </c>
      <c r="M13" s="36">
        <v>5.7549071604035107E-2</v>
      </c>
      <c r="N13" s="36">
        <v>0.13979548666222175</v>
      </c>
      <c r="O13" s="36">
        <v>7.3935952758760526E-2</v>
      </c>
      <c r="P13" s="36">
        <v>0.2230741236253152</v>
      </c>
    </row>
    <row r="14" spans="1:22" x14ac:dyDescent="0.35">
      <c r="A14" s="33" t="s">
        <v>14</v>
      </c>
      <c r="B14" s="33" t="s">
        <v>58</v>
      </c>
      <c r="C14" s="33" t="str">
        <f t="shared" si="0"/>
        <v>Mali|HCD Index - Integrated index</v>
      </c>
      <c r="D14" s="56" t="s">
        <v>59</v>
      </c>
      <c r="E14" s="34">
        <v>0.14327710732487117</v>
      </c>
      <c r="F14" s="35">
        <v>13</v>
      </c>
      <c r="G14" s="34">
        <v>0.1666045457956902</v>
      </c>
      <c r="H14" s="34">
        <v>0.18004088716675534</v>
      </c>
      <c r="I14" s="34">
        <v>0.37623588843984884</v>
      </c>
      <c r="J14" s="34">
        <v>2.3327438470819029E-2</v>
      </c>
      <c r="K14" s="34">
        <v>-1.3436341371065141E-2</v>
      </c>
      <c r="L14" s="35">
        <v>1</v>
      </c>
      <c r="M14" s="36">
        <v>0.14327710732487117</v>
      </c>
      <c r="N14" s="36">
        <v>0.1666045457956902</v>
      </c>
      <c r="O14" s="36">
        <v>0.18004088716675534</v>
      </c>
      <c r="P14" s="36">
        <v>0.37623588843984884</v>
      </c>
    </row>
    <row r="15" spans="1:22" x14ac:dyDescent="0.35">
      <c r="A15" s="33" t="s">
        <v>14</v>
      </c>
      <c r="B15" s="33" t="s">
        <v>60</v>
      </c>
      <c r="C15" s="33" t="str">
        <f t="shared" si="0"/>
        <v>Mali|HCD Index - Health and nutrition</v>
      </c>
      <c r="D15" s="56" t="s">
        <v>59</v>
      </c>
      <c r="E15" s="34">
        <v>0.25142460844156767</v>
      </c>
      <c r="F15" s="37">
        <v>13</v>
      </c>
      <c r="G15" s="34">
        <v>0.23212872429769371</v>
      </c>
      <c r="H15" s="34">
        <v>0.30483178465160088</v>
      </c>
      <c r="I15" s="34">
        <v>0.57187382610828807</v>
      </c>
      <c r="J15" s="34">
        <v>-1.9295884143873954E-2</v>
      </c>
      <c r="K15" s="34">
        <v>-7.2703060353907167E-2</v>
      </c>
      <c r="L15" s="35">
        <v>1</v>
      </c>
      <c r="M15" s="36">
        <v>0.25142460844156767</v>
      </c>
      <c r="N15" s="36">
        <v>0.23212872429769371</v>
      </c>
      <c r="O15" s="36">
        <v>0.30483178465160088</v>
      </c>
      <c r="P15" s="36">
        <v>0.57187382610828807</v>
      </c>
    </row>
    <row r="16" spans="1:22" x14ac:dyDescent="0.35">
      <c r="A16" s="33" t="s">
        <v>14</v>
      </c>
      <c r="B16" s="33" t="s">
        <v>61</v>
      </c>
      <c r="C16" s="33" t="str">
        <f t="shared" si="0"/>
        <v>Mali|HCD Index - Education, skills and labor participation</v>
      </c>
      <c r="D16" s="56" t="s">
        <v>59</v>
      </c>
      <c r="E16" s="34">
        <v>0.10859174217882206</v>
      </c>
      <c r="F16" s="37">
        <v>13</v>
      </c>
      <c r="G16" s="34">
        <v>8.6418546978381472E-2</v>
      </c>
      <c r="H16" s="34">
        <v>0.14683051906427025</v>
      </c>
      <c r="I16" s="34">
        <v>0.3017721680008526</v>
      </c>
      <c r="J16" s="34">
        <v>-2.2173195200440587E-2</v>
      </c>
      <c r="K16" s="34">
        <v>-6.0411972085888777E-2</v>
      </c>
      <c r="L16" s="35">
        <v>1</v>
      </c>
      <c r="M16" s="36">
        <v>0.10859174217882206</v>
      </c>
      <c r="N16" s="36">
        <v>8.6418546978381472E-2</v>
      </c>
      <c r="O16" s="36">
        <v>0.14683051906427025</v>
      </c>
      <c r="P16" s="36">
        <v>0.3017721680008526</v>
      </c>
    </row>
    <row r="17" spans="1:16" x14ac:dyDescent="0.35">
      <c r="A17" s="33" t="s">
        <v>14</v>
      </c>
      <c r="B17" s="33" t="s">
        <v>62</v>
      </c>
      <c r="C17" s="33" t="str">
        <f t="shared" si="0"/>
        <v>Mali|HCD Index - Entrepreneurship, financial inclusion and digital economy</v>
      </c>
      <c r="D17" s="56" t="s">
        <v>59</v>
      </c>
      <c r="E17" s="34">
        <v>6.9814971354223765E-2</v>
      </c>
      <c r="F17" s="37">
        <v>13</v>
      </c>
      <c r="G17" s="34">
        <v>0.18126636611099545</v>
      </c>
      <c r="H17" s="34">
        <v>8.8460357784394872E-2</v>
      </c>
      <c r="I17" s="34">
        <v>0.25506167121040568</v>
      </c>
      <c r="J17" s="34">
        <v>0.11145139475677168</v>
      </c>
      <c r="K17" s="34">
        <v>9.2806008326600575E-2</v>
      </c>
      <c r="L17" s="35">
        <v>1</v>
      </c>
      <c r="M17" s="36">
        <v>6.9814971354223765E-2</v>
      </c>
      <c r="N17" s="36">
        <v>0.18126636611099545</v>
      </c>
      <c r="O17" s="36">
        <v>8.8460357784394872E-2</v>
      </c>
      <c r="P17" s="36">
        <v>0.25506167121040568</v>
      </c>
    </row>
    <row r="18" spans="1:16" x14ac:dyDescent="0.35">
      <c r="A18" s="33" t="s">
        <v>8</v>
      </c>
      <c r="B18" s="33" t="s">
        <v>58</v>
      </c>
      <c r="C18" s="33" t="str">
        <f t="shared" si="0"/>
        <v>Cabo Verde|HCD Index - Integrated index</v>
      </c>
      <c r="D18" s="56" t="s">
        <v>59</v>
      </c>
      <c r="E18" s="39">
        <v>0.46480336887876511</v>
      </c>
      <c r="F18" s="35">
        <v>1</v>
      </c>
      <c r="G18" s="39">
        <v>0.45910014369804708</v>
      </c>
      <c r="H18" s="34">
        <v>0.51108614304535283</v>
      </c>
      <c r="I18" s="34">
        <v>0.73303727378048278</v>
      </c>
      <c r="J18" s="34">
        <v>-5.7032251807180301E-3</v>
      </c>
      <c r="K18" s="34">
        <v>-5.1985999347305745E-2</v>
      </c>
      <c r="L18" s="35">
        <v>1</v>
      </c>
      <c r="M18" s="36">
        <v>0.46480336887876517</v>
      </c>
      <c r="N18" s="36">
        <v>0.45910014369804708</v>
      </c>
      <c r="O18" s="36">
        <v>0.51108614304535283</v>
      </c>
      <c r="P18" s="36">
        <v>0.73303727378048278</v>
      </c>
    </row>
    <row r="19" spans="1:16" x14ac:dyDescent="0.35">
      <c r="A19" s="33" t="s">
        <v>8</v>
      </c>
      <c r="B19" s="33" t="s">
        <v>60</v>
      </c>
      <c r="C19" s="33" t="str">
        <f t="shared" si="0"/>
        <v>Cabo Verde|HCD Index - Health and nutrition</v>
      </c>
      <c r="D19" s="56" t="s">
        <v>59</v>
      </c>
      <c r="E19" s="34">
        <v>0.69690572688978025</v>
      </c>
      <c r="F19" s="37">
        <v>1</v>
      </c>
      <c r="G19" s="34">
        <v>0.70220333045231342</v>
      </c>
      <c r="H19" s="34">
        <v>0.73249119588992517</v>
      </c>
      <c r="I19" s="34">
        <v>0.95483629751301691</v>
      </c>
      <c r="J19" s="34">
        <v>5.2976035625331708E-3</v>
      </c>
      <c r="K19" s="34">
        <v>-3.028786543761175E-2</v>
      </c>
      <c r="L19" s="35">
        <v>1</v>
      </c>
      <c r="M19" s="36">
        <v>0.69690572688978025</v>
      </c>
      <c r="N19" s="36">
        <v>0.70220333045231342</v>
      </c>
      <c r="O19" s="36">
        <v>0.73249119588992517</v>
      </c>
      <c r="P19" s="36">
        <v>0.95483629751301691</v>
      </c>
    </row>
    <row r="20" spans="1:16" x14ac:dyDescent="0.35">
      <c r="A20" s="33" t="s">
        <v>8</v>
      </c>
      <c r="B20" s="33" t="s">
        <v>61</v>
      </c>
      <c r="C20" s="33" t="str">
        <f t="shared" si="0"/>
        <v>Cabo Verde|HCD Index - Education, skills and labor participation</v>
      </c>
      <c r="D20" s="56" t="s">
        <v>59</v>
      </c>
      <c r="E20" s="38">
        <v>0.35009244844278553</v>
      </c>
      <c r="F20" s="37">
        <v>1</v>
      </c>
      <c r="G20" s="38">
        <v>0.34941682947296904</v>
      </c>
      <c r="H20" s="38">
        <v>0.38786186451373283</v>
      </c>
      <c r="I20" s="34">
        <v>0.51175113810163841</v>
      </c>
      <c r="J20" s="38">
        <v>-6.7561896981649383E-4</v>
      </c>
      <c r="K20" s="38">
        <v>-3.8445035040763798E-2</v>
      </c>
      <c r="L20" s="35">
        <v>1</v>
      </c>
      <c r="M20" s="36">
        <v>0.35009244844278553</v>
      </c>
      <c r="N20" s="36">
        <v>0.34941682947296904</v>
      </c>
      <c r="O20" s="36">
        <v>0.38786186451373283</v>
      </c>
      <c r="P20" s="36">
        <v>0.51175113810163841</v>
      </c>
    </row>
    <row r="21" spans="1:16" ht="15.75" customHeight="1" x14ac:dyDescent="0.35">
      <c r="A21" s="33" t="s">
        <v>8</v>
      </c>
      <c r="B21" s="33" t="s">
        <v>62</v>
      </c>
      <c r="C21" s="33" t="str">
        <f t="shared" si="0"/>
        <v>Cabo Verde|HCD Index - Entrepreneurship, financial inclusion and digital economy</v>
      </c>
      <c r="D21" s="56" t="s">
        <v>59</v>
      </c>
      <c r="E21" s="34">
        <v>0.3474119313037296</v>
      </c>
      <c r="F21" s="37">
        <v>2</v>
      </c>
      <c r="G21" s="34">
        <v>0.32568027116885867</v>
      </c>
      <c r="H21" s="34">
        <v>0.41290536873240047</v>
      </c>
      <c r="I21" s="34">
        <v>0.7325243857267929</v>
      </c>
      <c r="J21" s="34">
        <v>-2.1731660134870934E-2</v>
      </c>
      <c r="K21" s="34">
        <v>-8.7225097563541798E-2</v>
      </c>
      <c r="L21" s="35">
        <v>1</v>
      </c>
      <c r="M21" s="36">
        <v>0.3474119313037296</v>
      </c>
      <c r="N21" s="36">
        <v>0.32568027116885867</v>
      </c>
      <c r="O21" s="36">
        <v>0.41290536873240047</v>
      </c>
      <c r="P21" s="36">
        <v>0.7325243857267929</v>
      </c>
    </row>
    <row r="22" spans="1:16" ht="15.75" customHeight="1" x14ac:dyDescent="0.35">
      <c r="A22" s="33" t="s">
        <v>15</v>
      </c>
      <c r="B22" s="33" t="s">
        <v>58</v>
      </c>
      <c r="C22" s="33" t="str">
        <f t="shared" si="0"/>
        <v>Niger|HCD Index - Integrated index</v>
      </c>
      <c r="D22" s="56" t="s">
        <v>59</v>
      </c>
      <c r="E22" s="34">
        <v>8.4375205127828812E-2</v>
      </c>
      <c r="F22" s="35">
        <v>15</v>
      </c>
      <c r="G22" s="34">
        <v>0.10465638171387422</v>
      </c>
      <c r="H22" s="34">
        <v>0.12106046993538462</v>
      </c>
      <c r="I22" s="34">
        <v>0.30084433637787233</v>
      </c>
      <c r="J22" s="34">
        <v>2.0281176586045405E-2</v>
      </c>
      <c r="K22" s="34">
        <v>-1.6404088221510404E-2</v>
      </c>
      <c r="L22" s="35">
        <v>1</v>
      </c>
      <c r="M22" s="36">
        <v>8.4375205127828812E-2</v>
      </c>
      <c r="N22" s="36">
        <v>0.10465638171387422</v>
      </c>
      <c r="O22" s="36">
        <v>0.12106046993538462</v>
      </c>
      <c r="P22" s="36">
        <v>0.30084433637787233</v>
      </c>
    </row>
    <row r="23" spans="1:16" ht="15.75" customHeight="1" x14ac:dyDescent="0.35">
      <c r="A23" s="33" t="s">
        <v>15</v>
      </c>
      <c r="B23" s="33" t="s">
        <v>60</v>
      </c>
      <c r="C23" s="33" t="str">
        <f t="shared" si="0"/>
        <v>Niger|HCD Index - Health and nutrition</v>
      </c>
      <c r="D23" s="56" t="s">
        <v>59</v>
      </c>
      <c r="E23" s="34">
        <v>0.15638923779559066</v>
      </c>
      <c r="F23" s="37">
        <v>15</v>
      </c>
      <c r="G23" s="34">
        <v>0.19158682995362364</v>
      </c>
      <c r="H23" s="34">
        <v>0.22475067296598783</v>
      </c>
      <c r="I23" s="34">
        <v>0.52722388539490694</v>
      </c>
      <c r="J23" s="34">
        <v>3.5197592158032975E-2</v>
      </c>
      <c r="K23" s="34">
        <v>-3.3163843012364191E-2</v>
      </c>
      <c r="L23" s="35">
        <v>1</v>
      </c>
      <c r="M23" s="36">
        <v>0.15638923779559066</v>
      </c>
      <c r="N23" s="36">
        <v>0.19158682995362364</v>
      </c>
      <c r="O23" s="36">
        <v>0.22475067296598783</v>
      </c>
      <c r="P23" s="36">
        <v>0.52722388539490694</v>
      </c>
    </row>
    <row r="24" spans="1:16" ht="15.75" customHeight="1" x14ac:dyDescent="0.35">
      <c r="A24" s="33" t="s">
        <v>15</v>
      </c>
      <c r="B24" s="33" t="s">
        <v>61</v>
      </c>
      <c r="C24" s="33" t="str">
        <f t="shared" si="0"/>
        <v>Niger|HCD Index - Education, skills and labor participation</v>
      </c>
      <c r="D24" s="56" t="s">
        <v>59</v>
      </c>
      <c r="E24" s="34">
        <v>7.0862977514296932E-2</v>
      </c>
      <c r="F24" s="37">
        <v>15</v>
      </c>
      <c r="G24" s="34">
        <v>9.7063803756438527E-2</v>
      </c>
      <c r="H24" s="34">
        <v>0.1024187243358804</v>
      </c>
      <c r="I24" s="34">
        <v>0.23751902422855631</v>
      </c>
      <c r="J24" s="34">
        <v>2.6200826242141595E-2</v>
      </c>
      <c r="K24" s="34">
        <v>-5.3549205794418686E-3</v>
      </c>
      <c r="L24" s="35">
        <v>1</v>
      </c>
      <c r="M24" s="36">
        <v>7.0862977514296932E-2</v>
      </c>
      <c r="N24" s="36">
        <v>9.7063803756438527E-2</v>
      </c>
      <c r="O24" s="36">
        <v>0.1024187243358804</v>
      </c>
      <c r="P24" s="36">
        <v>0.23751902422855631</v>
      </c>
    </row>
    <row r="25" spans="1:16" ht="15.75" customHeight="1" x14ac:dyDescent="0.35">
      <c r="A25" s="33" t="s">
        <v>15</v>
      </c>
      <c r="B25" s="33" t="s">
        <v>62</v>
      </c>
      <c r="C25" s="33" t="str">
        <f t="shared" si="0"/>
        <v>Niger|HCD Index - Entrepreneurship, financial inclusion and digital economy</v>
      </c>
      <c r="D25" s="56" t="s">
        <v>59</v>
      </c>
      <c r="E25" s="34">
        <v>2.587340007359884E-2</v>
      </c>
      <c r="F25" s="37">
        <v>15</v>
      </c>
      <c r="G25" s="34">
        <v>2.5318511431560498E-2</v>
      </c>
      <c r="H25" s="34">
        <v>3.6012012504285651E-2</v>
      </c>
      <c r="I25" s="34">
        <v>0.13779009951015375</v>
      </c>
      <c r="J25" s="34">
        <v>-5.5488864203834254E-4</v>
      </c>
      <c r="K25" s="34">
        <v>-1.0693501072725153E-2</v>
      </c>
      <c r="L25" s="35">
        <v>1</v>
      </c>
      <c r="M25" s="36">
        <v>2.587340007359884E-2</v>
      </c>
      <c r="N25" s="36">
        <v>2.5318511431560498E-2</v>
      </c>
      <c r="O25" s="36">
        <v>3.6012012504285651E-2</v>
      </c>
      <c r="P25" s="36">
        <v>0.13779009951015375</v>
      </c>
    </row>
    <row r="26" spans="1:16" ht="15.75" customHeight="1" x14ac:dyDescent="0.35">
      <c r="A26" s="33" t="s">
        <v>16</v>
      </c>
      <c r="B26" s="33" t="s">
        <v>58</v>
      </c>
      <c r="C26" s="33" t="str">
        <f t="shared" si="0"/>
        <v>Nigeria|HCD Index - Integrated index</v>
      </c>
      <c r="D26" s="56" t="s">
        <v>59</v>
      </c>
      <c r="E26" s="34">
        <v>0.17193429103407634</v>
      </c>
      <c r="F26" s="35">
        <v>11</v>
      </c>
      <c r="G26" s="34">
        <v>0.13119132521664587</v>
      </c>
      <c r="H26" s="34">
        <v>0.21909520221670178</v>
      </c>
      <c r="I26" s="34">
        <v>0.46336318508435043</v>
      </c>
      <c r="J26" s="34">
        <v>-4.0742965817430477E-2</v>
      </c>
      <c r="K26" s="34">
        <v>-8.7903877000055919E-2</v>
      </c>
      <c r="L26" s="35">
        <v>1</v>
      </c>
      <c r="M26" s="36">
        <v>0.17193429103407634</v>
      </c>
      <c r="N26" s="36">
        <v>0.13119132521664587</v>
      </c>
      <c r="O26" s="36">
        <v>0.21909520221670178</v>
      </c>
      <c r="P26" s="36">
        <v>0.46336318508435043</v>
      </c>
    </row>
    <row r="27" spans="1:16" ht="15.75" customHeight="1" x14ac:dyDescent="0.35">
      <c r="A27" s="33" t="s">
        <v>16</v>
      </c>
      <c r="B27" s="33" t="s">
        <v>60</v>
      </c>
      <c r="C27" s="33" t="str">
        <f t="shared" si="0"/>
        <v>Nigeria|HCD Index - Health and nutrition</v>
      </c>
      <c r="D27" s="56" t="s">
        <v>59</v>
      </c>
      <c r="E27" s="34">
        <v>0.14844309938985567</v>
      </c>
      <c r="F27" s="37">
        <v>11</v>
      </c>
      <c r="G27" s="34">
        <v>0.13875544612364676</v>
      </c>
      <c r="H27" s="34">
        <v>0.21031454944683514</v>
      </c>
      <c r="I27" s="34">
        <v>0.48648342623258645</v>
      </c>
      <c r="J27" s="34">
        <v>-9.6876532662089065E-3</v>
      </c>
      <c r="K27" s="34">
        <v>-7.1559103323188378E-2</v>
      </c>
      <c r="L27" s="35">
        <v>1</v>
      </c>
      <c r="M27" s="36">
        <v>0.14844309938985567</v>
      </c>
      <c r="N27" s="36">
        <v>0.13875544612364676</v>
      </c>
      <c r="O27" s="36">
        <v>0.21031454944683514</v>
      </c>
      <c r="P27" s="36">
        <v>0.48648342623258645</v>
      </c>
    </row>
    <row r="28" spans="1:16" ht="15.75" customHeight="1" x14ac:dyDescent="0.35">
      <c r="A28" s="33" t="s">
        <v>16</v>
      </c>
      <c r="B28" s="33" t="s">
        <v>61</v>
      </c>
      <c r="C28" s="33" t="str">
        <f t="shared" si="0"/>
        <v>Nigeria|HCD Index - Education, skills and labor participation</v>
      </c>
      <c r="D28" s="56" t="s">
        <v>59</v>
      </c>
      <c r="E28" s="34">
        <v>0.30181486777381128</v>
      </c>
      <c r="F28" s="37">
        <v>11</v>
      </c>
      <c r="G28" s="34">
        <v>0.171714287447578</v>
      </c>
      <c r="H28" s="34">
        <v>0.36459601690845433</v>
      </c>
      <c r="I28" s="34">
        <v>0.58958451444564064</v>
      </c>
      <c r="J28" s="34">
        <v>-0.13010058032623328</v>
      </c>
      <c r="K28" s="34">
        <v>-0.19288172946087634</v>
      </c>
      <c r="L28" s="35">
        <v>1</v>
      </c>
      <c r="M28" s="36">
        <v>0.30181486777381128</v>
      </c>
      <c r="N28" s="36">
        <v>0.171714287447578</v>
      </c>
      <c r="O28" s="36">
        <v>0.36459601690845433</v>
      </c>
      <c r="P28" s="36">
        <v>0.58958451444564064</v>
      </c>
    </row>
    <row r="29" spans="1:16" ht="15.75" customHeight="1" x14ac:dyDescent="0.35">
      <c r="A29" s="33" t="s">
        <v>16</v>
      </c>
      <c r="B29" s="33" t="s">
        <v>62</v>
      </c>
      <c r="C29" s="33" t="str">
        <f t="shared" si="0"/>
        <v>Nigeria|HCD Index - Entrepreneurship, financial inclusion and digital economy</v>
      </c>
      <c r="D29" s="56" t="s">
        <v>59</v>
      </c>
      <c r="E29" s="34">
        <v>6.5544905938562104E-2</v>
      </c>
      <c r="F29" s="37">
        <v>11</v>
      </c>
      <c r="G29" s="34">
        <v>8.3104242078712809E-2</v>
      </c>
      <c r="H29" s="34">
        <v>8.2375040294815904E-2</v>
      </c>
      <c r="I29" s="34">
        <v>0.31402161457482425</v>
      </c>
      <c r="J29" s="34">
        <v>1.7559336140150705E-2</v>
      </c>
      <c r="K29" s="34">
        <v>7.2920178389690449E-4</v>
      </c>
      <c r="L29" s="35">
        <v>1</v>
      </c>
      <c r="M29" s="36">
        <v>6.5544905938562104E-2</v>
      </c>
      <c r="N29" s="36">
        <v>8.3104242078712809E-2</v>
      </c>
      <c r="O29" s="36">
        <v>8.2375040294815904E-2</v>
      </c>
      <c r="P29" s="36">
        <v>0.31402161457482425</v>
      </c>
    </row>
    <row r="30" spans="1:16" ht="15.75" customHeight="1" x14ac:dyDescent="0.35">
      <c r="A30" s="33" t="s">
        <v>9</v>
      </c>
      <c r="B30" s="33" t="s">
        <v>58</v>
      </c>
      <c r="C30" s="33" t="str">
        <f t="shared" si="0"/>
        <v>Cote d'Ivoire|HCD Index - Integrated index</v>
      </c>
      <c r="D30" s="56" t="s">
        <v>59</v>
      </c>
      <c r="E30" s="34">
        <v>0.23006272186521595</v>
      </c>
      <c r="F30" s="35">
        <v>6</v>
      </c>
      <c r="G30" s="34">
        <v>0.26198720286272537</v>
      </c>
      <c r="H30" s="34">
        <v>0.27006581978549365</v>
      </c>
      <c r="I30" s="34">
        <v>0.46567290216338536</v>
      </c>
      <c r="J30" s="34">
        <v>3.1924480997509413E-2</v>
      </c>
      <c r="K30" s="34">
        <v>-8.0786169227682891E-3</v>
      </c>
      <c r="L30" s="35">
        <v>1</v>
      </c>
      <c r="M30" s="36">
        <v>0.23006272186521595</v>
      </c>
      <c r="N30" s="36">
        <v>0.26198720286272537</v>
      </c>
      <c r="O30" s="36">
        <v>0.27006581978549365</v>
      </c>
      <c r="P30" s="36">
        <v>0.46567290216338536</v>
      </c>
    </row>
    <row r="31" spans="1:16" ht="15.75" customHeight="1" x14ac:dyDescent="0.35">
      <c r="A31" s="33" t="s">
        <v>9</v>
      </c>
      <c r="B31" s="33" t="s">
        <v>60</v>
      </c>
      <c r="C31" s="33" t="str">
        <f t="shared" si="0"/>
        <v>Cote d'Ivoire|HCD Index - Health and nutrition</v>
      </c>
      <c r="D31" s="56" t="s">
        <v>59</v>
      </c>
      <c r="E31" s="34">
        <v>0.31536833650811058</v>
      </c>
      <c r="F31" s="37">
        <v>6</v>
      </c>
      <c r="G31" s="34">
        <v>0.32813900058794199</v>
      </c>
      <c r="H31" s="34">
        <v>0.36026577277719907</v>
      </c>
      <c r="I31" s="34">
        <v>0.5676317560941273</v>
      </c>
      <c r="J31" s="34">
        <v>1.2770664079831406E-2</v>
      </c>
      <c r="K31" s="34">
        <v>-3.212677218925708E-2</v>
      </c>
      <c r="L31" s="35">
        <v>1</v>
      </c>
      <c r="M31" s="36">
        <v>0.31536833650811058</v>
      </c>
      <c r="N31" s="36">
        <v>0.32813900058794199</v>
      </c>
      <c r="O31" s="36">
        <v>0.36026577277719907</v>
      </c>
      <c r="P31" s="36">
        <v>0.5676317560941273</v>
      </c>
    </row>
    <row r="32" spans="1:16" ht="15.75" customHeight="1" x14ac:dyDescent="0.35">
      <c r="A32" s="33" t="s">
        <v>9</v>
      </c>
      <c r="B32" s="33" t="s">
        <v>61</v>
      </c>
      <c r="C32" s="33" t="str">
        <f t="shared" si="0"/>
        <v>Cote d'Ivoire|HCD Index - Education, skills and labor participation</v>
      </c>
      <c r="D32" s="56" t="s">
        <v>59</v>
      </c>
      <c r="E32" s="38">
        <v>0.2573237385195295</v>
      </c>
      <c r="F32" s="37">
        <v>7</v>
      </c>
      <c r="G32" s="38">
        <v>0.2680774943872426</v>
      </c>
      <c r="H32" s="38">
        <v>0.30653214095426939</v>
      </c>
      <c r="I32" s="34">
        <v>0.4657955732862511</v>
      </c>
      <c r="J32" s="38">
        <v>1.07537558677131E-2</v>
      </c>
      <c r="K32" s="38">
        <v>-3.8454646567026796E-2</v>
      </c>
      <c r="L32" s="35">
        <v>1</v>
      </c>
      <c r="M32" s="36">
        <v>0.2573237385195295</v>
      </c>
      <c r="N32" s="36">
        <v>0.2680774943872426</v>
      </c>
      <c r="O32" s="36">
        <v>0.30653214095426939</v>
      </c>
      <c r="P32" s="36">
        <v>0.4657955732862511</v>
      </c>
    </row>
    <row r="33" spans="1:16" ht="15.75" customHeight="1" x14ac:dyDescent="0.35">
      <c r="A33" s="33" t="s">
        <v>9</v>
      </c>
      <c r="B33" s="33" t="s">
        <v>62</v>
      </c>
      <c r="C33" s="33" t="str">
        <f t="shared" si="0"/>
        <v>Cote d'Ivoire|HCD Index - Entrepreneurship, financial inclusion and digital economy</v>
      </c>
      <c r="D33" s="56" t="s">
        <v>59</v>
      </c>
      <c r="E33" s="34">
        <v>0.1174960905680078</v>
      </c>
      <c r="F33" s="37">
        <v>8</v>
      </c>
      <c r="G33" s="34">
        <v>0.18974511361299151</v>
      </c>
      <c r="H33" s="34">
        <v>0.14339954562501245</v>
      </c>
      <c r="I33" s="34">
        <v>0.36359137710977762</v>
      </c>
      <c r="J33" s="34">
        <v>7.2249023044983707E-2</v>
      </c>
      <c r="K33" s="34">
        <v>4.6345567987979064E-2</v>
      </c>
      <c r="L33" s="35">
        <v>1</v>
      </c>
      <c r="M33" s="36">
        <v>0.1174960905680078</v>
      </c>
      <c r="N33" s="36">
        <v>0.18974511361299151</v>
      </c>
      <c r="O33" s="36">
        <v>0.14339954562501245</v>
      </c>
      <c r="P33" s="36">
        <v>0.36359137710977762</v>
      </c>
    </row>
    <row r="34" spans="1:16" ht="15.75" customHeight="1" x14ac:dyDescent="0.35">
      <c r="A34" s="33" t="s">
        <v>10</v>
      </c>
      <c r="B34" s="33" t="s">
        <v>58</v>
      </c>
      <c r="C34" s="33" t="str">
        <f t="shared" si="0"/>
        <v>Ghana|HCD Index - Integrated index</v>
      </c>
      <c r="D34" s="56" t="s">
        <v>59</v>
      </c>
      <c r="E34" s="34">
        <v>0.30798324022772033</v>
      </c>
      <c r="F34" s="35">
        <v>2</v>
      </c>
      <c r="G34" s="34">
        <v>0.34409442711026239</v>
      </c>
      <c r="H34" s="34">
        <v>0.35159735484734628</v>
      </c>
      <c r="I34" s="34">
        <v>0.54517338084009281</v>
      </c>
      <c r="J34" s="34">
        <v>3.6111186882542057E-2</v>
      </c>
      <c r="K34" s="34">
        <v>-7.5029277370838865E-3</v>
      </c>
      <c r="L34" s="35">
        <v>1</v>
      </c>
      <c r="M34" s="36">
        <v>0.30798324022772033</v>
      </c>
      <c r="N34" s="36">
        <v>0.34409442711026239</v>
      </c>
      <c r="O34" s="36">
        <v>0.35159735484734628</v>
      </c>
      <c r="P34" s="36">
        <v>0.54517338084009281</v>
      </c>
    </row>
    <row r="35" spans="1:16" ht="15.75" customHeight="1" x14ac:dyDescent="0.35">
      <c r="A35" s="33" t="s">
        <v>10</v>
      </c>
      <c r="B35" s="33" t="s">
        <v>60</v>
      </c>
      <c r="C35" s="33" t="str">
        <f t="shared" si="0"/>
        <v>Ghana|HCD Index - Health and nutrition</v>
      </c>
      <c r="D35" s="56" t="s">
        <v>59</v>
      </c>
      <c r="E35" s="34">
        <v>0.46898241478582525</v>
      </c>
      <c r="F35" s="37">
        <v>2</v>
      </c>
      <c r="G35" s="34">
        <v>0.49320253149157989</v>
      </c>
      <c r="H35" s="34">
        <v>0.50595051737607699</v>
      </c>
      <c r="I35" s="34">
        <v>0.71646436884586517</v>
      </c>
      <c r="J35" s="34">
        <v>2.4220116705754635E-2</v>
      </c>
      <c r="K35" s="34">
        <v>-1.2747985884497104E-2</v>
      </c>
      <c r="L35" s="35">
        <v>1</v>
      </c>
      <c r="M35" s="36">
        <v>0.46898241478582525</v>
      </c>
      <c r="N35" s="36">
        <v>0.49320253149157989</v>
      </c>
      <c r="O35" s="36">
        <v>0.50595051737607699</v>
      </c>
      <c r="P35" s="36">
        <v>0.71646436884586517</v>
      </c>
    </row>
    <row r="36" spans="1:16" ht="15.75" customHeight="1" x14ac:dyDescent="0.35">
      <c r="A36" s="33" t="s">
        <v>10</v>
      </c>
      <c r="B36" s="33" t="s">
        <v>61</v>
      </c>
      <c r="C36" s="33" t="str">
        <f t="shared" si="0"/>
        <v>Ghana|HCD Index - Education, skills and labor participation</v>
      </c>
      <c r="D36" s="56" t="s">
        <v>59</v>
      </c>
      <c r="E36" s="38">
        <v>0.27811389299048483</v>
      </c>
      <c r="F36" s="37">
        <v>2</v>
      </c>
      <c r="G36" s="38">
        <v>0.26557858207027474</v>
      </c>
      <c r="H36" s="38">
        <v>0.32865090397533003</v>
      </c>
      <c r="I36" s="34">
        <v>0.53570715816787029</v>
      </c>
      <c r="J36" s="38">
        <v>-1.2535310920210097E-2</v>
      </c>
      <c r="K36" s="38">
        <v>-6.3072321905055295E-2</v>
      </c>
      <c r="L36" s="35">
        <v>1</v>
      </c>
      <c r="M36" s="36">
        <v>0.27811389299048483</v>
      </c>
      <c r="N36" s="36">
        <v>0.26557858207027474</v>
      </c>
      <c r="O36" s="36">
        <v>0.32865090397533003</v>
      </c>
      <c r="P36" s="36">
        <v>0.53570715816787029</v>
      </c>
    </row>
    <row r="37" spans="1:16" ht="15.75" customHeight="1" x14ac:dyDescent="0.35">
      <c r="A37" s="33" t="s">
        <v>10</v>
      </c>
      <c r="B37" s="33" t="s">
        <v>62</v>
      </c>
      <c r="C37" s="33" t="str">
        <f t="shared" si="0"/>
        <v>Ghana|HCD Index - Entrepreneurship, financial inclusion and digital economy</v>
      </c>
      <c r="D37" s="56" t="s">
        <v>59</v>
      </c>
      <c r="E37" s="34">
        <v>0.17685341290685086</v>
      </c>
      <c r="F37" s="37">
        <v>6</v>
      </c>
      <c r="G37" s="34">
        <v>0.27350216776893244</v>
      </c>
      <c r="H37" s="34">
        <v>0.22019064319063175</v>
      </c>
      <c r="I37" s="34">
        <v>0.38334861550654309</v>
      </c>
      <c r="J37" s="34">
        <v>9.6648754862081576E-2</v>
      </c>
      <c r="K37" s="34">
        <v>5.3311524578300684E-2</v>
      </c>
      <c r="L37" s="35">
        <v>1</v>
      </c>
      <c r="M37" s="36">
        <v>0.17685341290685086</v>
      </c>
      <c r="N37" s="36">
        <v>0.27350216776893244</v>
      </c>
      <c r="O37" s="36">
        <v>0.22019064319063175</v>
      </c>
      <c r="P37" s="36">
        <v>0.38334861550654309</v>
      </c>
    </row>
    <row r="38" spans="1:16" ht="15.75" customHeight="1" x14ac:dyDescent="0.35">
      <c r="A38" s="33" t="s">
        <v>17</v>
      </c>
      <c r="B38" s="33" t="s">
        <v>58</v>
      </c>
      <c r="C38" s="33" t="str">
        <f t="shared" si="0"/>
        <v>Senegal|HCD Index - Integrated index</v>
      </c>
      <c r="D38" s="56" t="s">
        <v>59</v>
      </c>
      <c r="E38" s="34">
        <v>0.25461369581149051</v>
      </c>
      <c r="F38" s="35">
        <v>4</v>
      </c>
      <c r="G38" s="34">
        <v>0.29728348099369373</v>
      </c>
      <c r="H38" s="34">
        <v>0.29293660904586122</v>
      </c>
      <c r="I38" s="34">
        <v>0.49280134385738356</v>
      </c>
      <c r="J38" s="34">
        <v>4.2669785182203213E-2</v>
      </c>
      <c r="K38" s="34">
        <v>4.3468719478325091E-3</v>
      </c>
      <c r="L38" s="35">
        <v>1</v>
      </c>
      <c r="M38" s="36">
        <v>0.25461369581149051</v>
      </c>
      <c r="N38" s="36">
        <v>0.29728348099369373</v>
      </c>
      <c r="O38" s="36">
        <v>0.29293660904586122</v>
      </c>
      <c r="P38" s="36">
        <v>0.49280134385738356</v>
      </c>
    </row>
    <row r="39" spans="1:16" ht="15.75" customHeight="1" x14ac:dyDescent="0.35">
      <c r="A39" s="33" t="s">
        <v>17</v>
      </c>
      <c r="B39" s="33" t="s">
        <v>60</v>
      </c>
      <c r="C39" s="33" t="str">
        <f t="shared" si="0"/>
        <v>Senegal|HCD Index - Health and nutrition</v>
      </c>
      <c r="D39" s="56" t="s">
        <v>59</v>
      </c>
      <c r="E39" s="34">
        <v>0.43877123781417815</v>
      </c>
      <c r="F39" s="37">
        <v>4</v>
      </c>
      <c r="G39" s="34">
        <v>0.44669825258277585</v>
      </c>
      <c r="H39" s="34">
        <v>0.48028143942628765</v>
      </c>
      <c r="I39" s="34">
        <v>0.65378508795500823</v>
      </c>
      <c r="J39" s="34">
        <v>7.9270147685976955E-3</v>
      </c>
      <c r="K39" s="34">
        <v>-3.3583186843511803E-2</v>
      </c>
      <c r="L39" s="35">
        <v>1</v>
      </c>
      <c r="M39" s="36">
        <v>0.43877123781417815</v>
      </c>
      <c r="N39" s="36">
        <v>0.44669825258277585</v>
      </c>
      <c r="O39" s="36">
        <v>0.48028143942628765</v>
      </c>
      <c r="P39" s="36">
        <v>0.65378508795500823</v>
      </c>
    </row>
    <row r="40" spans="1:16" ht="15.75" customHeight="1" x14ac:dyDescent="0.35">
      <c r="A40" s="33" t="s">
        <v>17</v>
      </c>
      <c r="B40" s="33" t="s">
        <v>61</v>
      </c>
      <c r="C40" s="33" t="str">
        <f t="shared" si="0"/>
        <v>Senegal|HCD Index - Education, skills and labor participation</v>
      </c>
      <c r="D40" s="56" t="s">
        <v>59</v>
      </c>
      <c r="E40" s="34">
        <v>0.22553002839354508</v>
      </c>
      <c r="F40" s="37">
        <v>4</v>
      </c>
      <c r="G40" s="34">
        <v>0.25282051773242731</v>
      </c>
      <c r="H40" s="34">
        <v>0.27520969761194092</v>
      </c>
      <c r="I40" s="34">
        <v>0.48905329006747467</v>
      </c>
      <c r="J40" s="34">
        <v>2.7290489338882229E-2</v>
      </c>
      <c r="K40" s="34">
        <v>-2.238917987951361E-2</v>
      </c>
      <c r="L40" s="35">
        <v>1</v>
      </c>
      <c r="M40" s="36">
        <v>0.22553002839354508</v>
      </c>
      <c r="N40" s="36">
        <v>0.25282051773242731</v>
      </c>
      <c r="O40" s="36">
        <v>0.27520969761194092</v>
      </c>
      <c r="P40" s="36">
        <v>0.48905329006747467</v>
      </c>
    </row>
    <row r="41" spans="1:16" ht="15.75" customHeight="1" x14ac:dyDescent="0.35">
      <c r="A41" s="33" t="s">
        <v>17</v>
      </c>
      <c r="B41" s="33" t="s">
        <v>62</v>
      </c>
      <c r="C41" s="33" t="str">
        <f t="shared" si="0"/>
        <v>Senegal|HCD Index - Entrepreneurship, financial inclusion and digital economy</v>
      </c>
      <c r="D41" s="56" t="s">
        <v>59</v>
      </c>
      <c r="E41" s="34">
        <v>9.9539821226748315E-2</v>
      </c>
      <c r="F41" s="37">
        <v>4</v>
      </c>
      <c r="G41" s="34">
        <v>0.19233167266587803</v>
      </c>
      <c r="H41" s="34">
        <v>0.12331869009935514</v>
      </c>
      <c r="I41" s="34">
        <v>0.33556565354966783</v>
      </c>
      <c r="J41" s="34">
        <v>9.2791851439129713E-2</v>
      </c>
      <c r="K41" s="34">
        <v>6.9012982566522885E-2</v>
      </c>
      <c r="L41" s="35">
        <v>1</v>
      </c>
      <c r="M41" s="36">
        <v>9.9539821226748315E-2</v>
      </c>
      <c r="N41" s="36">
        <v>0.19233167266587803</v>
      </c>
      <c r="O41" s="36">
        <v>0.12331869009935514</v>
      </c>
      <c r="P41" s="36">
        <v>0.33556565354966783</v>
      </c>
    </row>
    <row r="42" spans="1:16" ht="15.75" customHeight="1" x14ac:dyDescent="0.35">
      <c r="A42" s="33" t="s">
        <v>18</v>
      </c>
      <c r="B42" s="33" t="s">
        <v>58</v>
      </c>
      <c r="C42" s="33" t="str">
        <f t="shared" si="0"/>
        <v>Sierra Leone|HCD Index - Integrated index</v>
      </c>
      <c r="D42" s="56" t="s">
        <v>59</v>
      </c>
      <c r="E42" s="34">
        <v>0.18777759711768774</v>
      </c>
      <c r="F42" s="37">
        <v>10</v>
      </c>
      <c r="G42" s="34">
        <v>0.20716600409707223</v>
      </c>
      <c r="H42" s="34">
        <v>0.21660503799109243</v>
      </c>
      <c r="I42" s="34">
        <v>0.42502014878550876</v>
      </c>
      <c r="J42" s="34">
        <v>1.9388406979384487E-2</v>
      </c>
      <c r="K42" s="34">
        <v>-9.4390338940202045E-3</v>
      </c>
      <c r="L42" s="35">
        <v>1</v>
      </c>
      <c r="M42" s="36">
        <v>0.18777759711768774</v>
      </c>
      <c r="N42" s="36">
        <v>0.20716600409707223</v>
      </c>
      <c r="O42" s="36">
        <v>0.21660503799109243</v>
      </c>
      <c r="P42" s="36">
        <v>0.42502014878550881</v>
      </c>
    </row>
    <row r="43" spans="1:16" ht="15.75" customHeight="1" x14ac:dyDescent="0.35">
      <c r="A43" s="33" t="s">
        <v>18</v>
      </c>
      <c r="B43" s="33" t="s">
        <v>60</v>
      </c>
      <c r="C43" s="33" t="str">
        <f t="shared" si="0"/>
        <v>Sierra Leone|HCD Index - Health and nutrition</v>
      </c>
      <c r="D43" s="56" t="s">
        <v>59</v>
      </c>
      <c r="E43" s="34">
        <v>0.21605720364306547</v>
      </c>
      <c r="F43" s="37">
        <v>10</v>
      </c>
      <c r="G43" s="34">
        <v>0.26325473184059489</v>
      </c>
      <c r="H43" s="34">
        <v>0.27752769100851904</v>
      </c>
      <c r="I43" s="34">
        <v>0.56912979866334035</v>
      </c>
      <c r="J43" s="34">
        <v>4.7197528197529426E-2</v>
      </c>
      <c r="K43" s="34">
        <v>-1.4272959167924149E-2</v>
      </c>
      <c r="L43" s="35">
        <v>1</v>
      </c>
      <c r="M43" s="36">
        <v>0.21605720364306547</v>
      </c>
      <c r="N43" s="36">
        <v>0.26325473184059489</v>
      </c>
      <c r="O43" s="36">
        <v>0.27752769100851904</v>
      </c>
      <c r="P43" s="36">
        <v>0.56912979866334035</v>
      </c>
    </row>
    <row r="44" spans="1:16" ht="15.75" customHeight="1" x14ac:dyDescent="0.35">
      <c r="A44" s="33" t="s">
        <v>18</v>
      </c>
      <c r="B44" s="33" t="s">
        <v>61</v>
      </c>
      <c r="C44" s="33" t="str">
        <f t="shared" si="0"/>
        <v>Sierra Leone|HCD Index - Education, skills and labor participation</v>
      </c>
      <c r="D44" s="56" t="s">
        <v>59</v>
      </c>
      <c r="E44" s="34">
        <v>0.33222638003477245</v>
      </c>
      <c r="F44" s="37">
        <v>10</v>
      </c>
      <c r="G44" s="34">
        <v>0.33191909742673398</v>
      </c>
      <c r="H44" s="34">
        <v>0.34877531453391419</v>
      </c>
      <c r="I44" s="34">
        <v>0.48686610338120706</v>
      </c>
      <c r="J44" s="34">
        <v>-3.0728260803847274E-4</v>
      </c>
      <c r="K44" s="34">
        <v>-1.6856217107180216E-2</v>
      </c>
      <c r="L44" s="35">
        <v>1</v>
      </c>
      <c r="M44" s="36">
        <v>0.33222638003477245</v>
      </c>
      <c r="N44" s="36">
        <v>0.33191909742673398</v>
      </c>
      <c r="O44" s="36">
        <v>0.34877531453391419</v>
      </c>
      <c r="P44" s="36">
        <v>0.48686610338120706</v>
      </c>
    </row>
    <row r="45" spans="1:16" ht="15.75" customHeight="1" x14ac:dyDescent="0.35">
      <c r="A45" s="33" t="s">
        <v>18</v>
      </c>
      <c r="B45" s="33" t="s">
        <v>62</v>
      </c>
      <c r="C45" s="33" t="str">
        <f t="shared" si="0"/>
        <v>Sierra Leone|HCD Index - Entrepreneurship, financial inclusion and digital economy</v>
      </c>
      <c r="D45" s="56" t="s">
        <v>59</v>
      </c>
      <c r="E45" s="34">
        <v>1.5049207675225329E-2</v>
      </c>
      <c r="F45" s="37">
        <v>10</v>
      </c>
      <c r="G45" s="34">
        <v>2.6324183023887837E-2</v>
      </c>
      <c r="H45" s="34">
        <v>2.3512108430844059E-2</v>
      </c>
      <c r="I45" s="34">
        <v>0.21906454431197908</v>
      </c>
      <c r="J45" s="34">
        <v>1.1274975348662508E-2</v>
      </c>
      <c r="K45" s="34">
        <v>2.8120745930437785E-3</v>
      </c>
      <c r="L45" s="35">
        <v>1</v>
      </c>
      <c r="M45" s="36">
        <v>1.5049207675225329E-2</v>
      </c>
      <c r="N45" s="36">
        <v>2.6324183023887837E-2</v>
      </c>
      <c r="O45" s="36">
        <v>2.3512108430844059E-2</v>
      </c>
      <c r="P45" s="36">
        <v>0.21906454431197908</v>
      </c>
    </row>
    <row r="46" spans="1:16" ht="15.75" customHeight="1" x14ac:dyDescent="0.35">
      <c r="A46" s="33" t="s">
        <v>11</v>
      </c>
      <c r="B46" s="33" t="s">
        <v>58</v>
      </c>
      <c r="C46" s="33" t="str">
        <f t="shared" si="0"/>
        <v>Guinea|HCD Index - Integrated index</v>
      </c>
      <c r="D46" s="56" t="s">
        <v>59</v>
      </c>
      <c r="E46" s="34">
        <v>0.15549961743087104</v>
      </c>
      <c r="F46" s="37">
        <v>12</v>
      </c>
      <c r="G46" s="34">
        <v>0.18272160630024256</v>
      </c>
      <c r="H46" s="34">
        <v>0.18703722535490644</v>
      </c>
      <c r="I46" s="34">
        <v>0.37806629202066921</v>
      </c>
      <c r="J46" s="34">
        <v>2.7221988869371522E-2</v>
      </c>
      <c r="K46" s="34">
        <v>-4.3156190546638773E-3</v>
      </c>
      <c r="L46" s="35">
        <v>1</v>
      </c>
      <c r="M46" s="36">
        <v>0.15549961743087104</v>
      </c>
      <c r="N46" s="36">
        <v>0.18272160630024256</v>
      </c>
      <c r="O46" s="36">
        <v>0.18703722535490644</v>
      </c>
      <c r="P46" s="36">
        <v>0.37806629202066921</v>
      </c>
    </row>
    <row r="47" spans="1:16" ht="15.75" customHeight="1" x14ac:dyDescent="0.35">
      <c r="A47" s="33" t="s">
        <v>11</v>
      </c>
      <c r="B47" s="33" t="s">
        <v>60</v>
      </c>
      <c r="C47" s="33" t="str">
        <f t="shared" si="0"/>
        <v>Guinea|HCD Index - Health and nutrition</v>
      </c>
      <c r="D47" s="56" t="s">
        <v>59</v>
      </c>
      <c r="E47" s="34">
        <v>0.229868849876815</v>
      </c>
      <c r="F47" s="37">
        <v>11</v>
      </c>
      <c r="G47" s="34">
        <v>0.24300857223040584</v>
      </c>
      <c r="H47" s="34">
        <v>0.29436433913333748</v>
      </c>
      <c r="I47" s="34">
        <v>0.54829516619025209</v>
      </c>
      <c r="J47" s="34">
        <v>1.3139722353590844E-2</v>
      </c>
      <c r="K47" s="34">
        <v>-5.1355766902931643E-2</v>
      </c>
      <c r="L47" s="35">
        <v>1</v>
      </c>
      <c r="M47" s="36">
        <v>0.229868849876815</v>
      </c>
      <c r="N47" s="36">
        <v>0.24300857223040584</v>
      </c>
      <c r="O47" s="36">
        <v>0.29436433913333748</v>
      </c>
      <c r="P47" s="36">
        <v>0.54829516619025209</v>
      </c>
    </row>
    <row r="48" spans="1:16" ht="15.75" customHeight="1" x14ac:dyDescent="0.35">
      <c r="A48" s="33" t="s">
        <v>11</v>
      </c>
      <c r="B48" s="33" t="s">
        <v>61</v>
      </c>
      <c r="C48" s="33" t="str">
        <f t="shared" si="0"/>
        <v>Guinea|HCD Index - Education, skills and labor participation</v>
      </c>
      <c r="D48" s="56" t="s">
        <v>59</v>
      </c>
      <c r="E48" s="38">
        <v>0.22823705015625151</v>
      </c>
      <c r="F48" s="37">
        <v>12</v>
      </c>
      <c r="G48" s="38">
        <v>0.25970021909012853</v>
      </c>
      <c r="H48" s="38">
        <v>0.25103372789968648</v>
      </c>
      <c r="I48" s="34">
        <v>0.38058390787687568</v>
      </c>
      <c r="J48" s="38">
        <v>3.1463168933877017E-2</v>
      </c>
      <c r="K48" s="38">
        <v>8.6664911904420494E-3</v>
      </c>
      <c r="L48" s="35">
        <v>1</v>
      </c>
      <c r="M48" s="36">
        <v>0.22823705015625151</v>
      </c>
      <c r="N48" s="36">
        <v>0.25970021909012853</v>
      </c>
      <c r="O48" s="36">
        <v>0.25103372789968648</v>
      </c>
      <c r="P48" s="36">
        <v>0.38058390787687568</v>
      </c>
    </row>
    <row r="49" spans="1:16" ht="15.75" customHeight="1" x14ac:dyDescent="0.35">
      <c r="A49" s="33" t="s">
        <v>11</v>
      </c>
      <c r="B49" s="33" t="s">
        <v>62</v>
      </c>
      <c r="C49" s="33" t="str">
        <f t="shared" si="0"/>
        <v>Guinea|HCD Index - Entrepreneurship, financial inclusion and digital economy</v>
      </c>
      <c r="D49" s="56" t="s">
        <v>59</v>
      </c>
      <c r="E49" s="34">
        <v>8.3929522595466155E-3</v>
      </c>
      <c r="F49" s="37">
        <v>10</v>
      </c>
      <c r="G49" s="34">
        <v>4.5456027580193292E-2</v>
      </c>
      <c r="H49" s="34">
        <v>1.5713609031695386E-2</v>
      </c>
      <c r="I49" s="34">
        <v>0.20531980199487987</v>
      </c>
      <c r="J49" s="34">
        <v>3.7063075320646677E-2</v>
      </c>
      <c r="K49" s="34">
        <v>2.9742418548497906E-2</v>
      </c>
      <c r="L49" s="35">
        <v>1</v>
      </c>
      <c r="M49" s="36">
        <v>8.3929522595466155E-3</v>
      </c>
      <c r="N49" s="36">
        <v>4.5456027580193292E-2</v>
      </c>
      <c r="O49" s="36">
        <v>1.5713609031695386E-2</v>
      </c>
      <c r="P49" s="36">
        <v>0.20531980199487987</v>
      </c>
    </row>
    <row r="50" spans="1:16" ht="15.75" customHeight="1" x14ac:dyDescent="0.35">
      <c r="A50" s="33" t="s">
        <v>119</v>
      </c>
      <c r="B50" s="33" t="s">
        <v>58</v>
      </c>
      <c r="C50" s="33" t="str">
        <f t="shared" si="0"/>
        <v>Guinea Bissau|HCD Index - Integrated index</v>
      </c>
      <c r="D50" s="56" t="s">
        <v>59</v>
      </c>
      <c r="E50" s="34">
        <v>0.13373598321587879</v>
      </c>
      <c r="F50" s="37">
        <v>14</v>
      </c>
      <c r="G50" s="34">
        <v>0.16876477662412573</v>
      </c>
      <c r="H50" s="34">
        <v>0.15889969306083954</v>
      </c>
      <c r="I50" s="34">
        <v>0.3243315143276167</v>
      </c>
      <c r="J50" s="34">
        <v>3.5028793408246939E-2</v>
      </c>
      <c r="K50" s="34">
        <v>9.8650835632861922E-3</v>
      </c>
      <c r="L50" s="35">
        <v>1</v>
      </c>
      <c r="M50" s="36">
        <v>0.13373598321587879</v>
      </c>
      <c r="N50" s="36">
        <v>0.16876477662412573</v>
      </c>
      <c r="O50" s="36">
        <v>0.15889969306083954</v>
      </c>
      <c r="P50" s="36">
        <v>0.3243315143276167</v>
      </c>
    </row>
    <row r="51" spans="1:16" ht="15.75" customHeight="1" x14ac:dyDescent="0.35">
      <c r="A51" s="33" t="s">
        <v>119</v>
      </c>
      <c r="B51" s="33" t="s">
        <v>60</v>
      </c>
      <c r="C51" s="33" t="str">
        <f t="shared" si="0"/>
        <v>Guinea Bissau|HCD Index - Health and nutrition</v>
      </c>
      <c r="D51" s="56" t="s">
        <v>59</v>
      </c>
      <c r="E51" s="34">
        <v>0.2589356304148509</v>
      </c>
      <c r="F51" s="37">
        <v>13</v>
      </c>
      <c r="G51" s="34">
        <v>0.28848899094842628</v>
      </c>
      <c r="H51" s="34">
        <v>0.30167461766650039</v>
      </c>
      <c r="I51" s="34">
        <v>0.4905778280316424</v>
      </c>
      <c r="J51" s="34">
        <v>2.9553360533575379E-2</v>
      </c>
      <c r="K51" s="34">
        <v>-1.3185626718074106E-2</v>
      </c>
      <c r="L51" s="35">
        <v>1</v>
      </c>
      <c r="M51" s="36">
        <v>0.2589356304148509</v>
      </c>
      <c r="N51" s="36">
        <v>0.28848899094842628</v>
      </c>
      <c r="O51" s="36">
        <v>0.30167461766650039</v>
      </c>
      <c r="P51" s="36">
        <v>0.4905778280316424</v>
      </c>
    </row>
    <row r="52" spans="1:16" ht="15.75" customHeight="1" x14ac:dyDescent="0.35">
      <c r="A52" s="33" t="s">
        <v>119</v>
      </c>
      <c r="B52" s="33" t="s">
        <v>61</v>
      </c>
      <c r="C52" s="33" t="str">
        <f t="shared" si="0"/>
        <v>Guinea Bissau|HCD Index - Education, skills and labor participation</v>
      </c>
      <c r="D52" s="56" t="s">
        <v>59</v>
      </c>
      <c r="E52" s="38">
        <v>0.11773074486922619</v>
      </c>
      <c r="F52" s="37">
        <v>10</v>
      </c>
      <c r="G52" s="38">
        <v>0.16182026863078991</v>
      </c>
      <c r="H52" s="38">
        <v>0.13964902809650359</v>
      </c>
      <c r="I52" s="34">
        <v>0.35605587075465761</v>
      </c>
      <c r="J52" s="38">
        <v>4.408952376156372E-2</v>
      </c>
      <c r="K52" s="38">
        <v>2.2171240534286318E-2</v>
      </c>
      <c r="L52" s="35">
        <v>1</v>
      </c>
      <c r="M52" s="36">
        <v>0.11773074486922619</v>
      </c>
      <c r="N52" s="36">
        <v>0.16182026863078991</v>
      </c>
      <c r="O52" s="36">
        <v>0.13964902809650359</v>
      </c>
      <c r="P52" s="36">
        <v>0.35605587075465761</v>
      </c>
    </row>
    <row r="53" spans="1:16" ht="15.75" customHeight="1" x14ac:dyDescent="0.35">
      <c r="A53" s="33" t="s">
        <v>119</v>
      </c>
      <c r="B53" s="33" t="s">
        <v>62</v>
      </c>
      <c r="C53" s="33" t="str">
        <f t="shared" si="0"/>
        <v>Guinea Bissau|HCD Index - Entrepreneurship, financial inclusion and digital economy</v>
      </c>
      <c r="D53" s="56" t="s">
        <v>59</v>
      </c>
      <c r="E53" s="34">
        <v>2.4541574363559304E-2</v>
      </c>
      <c r="F53" s="37">
        <v>13</v>
      </c>
      <c r="G53" s="34">
        <v>5.5985070293161021E-2</v>
      </c>
      <c r="H53" s="34">
        <v>3.5375433419514657E-2</v>
      </c>
      <c r="I53" s="34">
        <v>0.12636084419655014</v>
      </c>
      <c r="J53" s="34"/>
      <c r="K53" s="34"/>
      <c r="L53" s="35">
        <v>1</v>
      </c>
      <c r="M53" s="36">
        <v>2.4541574363559304E-2</v>
      </c>
      <c r="N53" s="36">
        <v>5.5985070293161021E-2</v>
      </c>
      <c r="O53" s="36">
        <v>3.5375433419514657E-2</v>
      </c>
      <c r="P53" s="36">
        <v>0.12636084419655014</v>
      </c>
    </row>
    <row r="54" spans="1:16" ht="15.75" customHeight="1" x14ac:dyDescent="0.35">
      <c r="A54" s="33" t="s">
        <v>120</v>
      </c>
      <c r="B54" s="33" t="s">
        <v>58</v>
      </c>
      <c r="C54" s="33" t="str">
        <f t="shared" si="0"/>
        <v>The Gambia|HCD Index - Integrated index</v>
      </c>
      <c r="D54" s="56" t="s">
        <v>59</v>
      </c>
      <c r="E54" s="34">
        <v>0.22416192562597551</v>
      </c>
      <c r="F54" s="37">
        <v>7</v>
      </c>
      <c r="G54" s="34">
        <v>0.28459737294580384</v>
      </c>
      <c r="H54" s="34">
        <v>0.26502442387949726</v>
      </c>
      <c r="I54" s="34">
        <v>0.45632851965855331</v>
      </c>
      <c r="J54" s="34">
        <v>6.0435447319828334E-2</v>
      </c>
      <c r="K54" s="34">
        <v>1.9572949066306577E-2</v>
      </c>
      <c r="L54" s="35">
        <v>1</v>
      </c>
      <c r="M54" s="36">
        <v>0.22416192562597551</v>
      </c>
      <c r="N54" s="36">
        <v>0.28459737294580384</v>
      </c>
      <c r="O54" s="36">
        <v>0.26502442387949726</v>
      </c>
      <c r="P54" s="36">
        <v>0.45632851965855331</v>
      </c>
    </row>
    <row r="55" spans="1:16" ht="15.75" customHeight="1" x14ac:dyDescent="0.35">
      <c r="A55" s="33" t="s">
        <v>120</v>
      </c>
      <c r="B55" s="33" t="s">
        <v>60</v>
      </c>
      <c r="C55" s="33" t="str">
        <f t="shared" si="0"/>
        <v>The Gambia|HCD Index - Health and nutrition</v>
      </c>
      <c r="D55" s="56" t="s">
        <v>59</v>
      </c>
      <c r="E55" s="34">
        <v>0.37342584336547913</v>
      </c>
      <c r="F55" s="37">
        <v>7</v>
      </c>
      <c r="G55" s="34">
        <v>0.40174406206112578</v>
      </c>
      <c r="H55" s="34">
        <v>0.41537783784239279</v>
      </c>
      <c r="I55" s="34">
        <v>0.66089677067272645</v>
      </c>
      <c r="J55" s="34">
        <v>2.8318218695646658E-2</v>
      </c>
      <c r="K55" s="34">
        <v>-1.363377578126701E-2</v>
      </c>
      <c r="L55" s="35">
        <v>1</v>
      </c>
      <c r="M55" s="36">
        <v>0.37342584336547913</v>
      </c>
      <c r="N55" s="36">
        <v>0.40174406206112578</v>
      </c>
      <c r="O55" s="36">
        <v>0.41537783784239279</v>
      </c>
      <c r="P55" s="36">
        <v>0.66089677067272645</v>
      </c>
    </row>
    <row r="56" spans="1:16" ht="15.75" customHeight="1" x14ac:dyDescent="0.35">
      <c r="A56" s="33" t="s">
        <v>120</v>
      </c>
      <c r="B56" s="33" t="s">
        <v>61</v>
      </c>
      <c r="C56" s="33" t="str">
        <f t="shared" si="0"/>
        <v>The Gambia|HCD Index - Education, skills and labor participation</v>
      </c>
      <c r="D56" s="56" t="s">
        <v>59</v>
      </c>
      <c r="E56" s="34">
        <v>0.15982902431610013</v>
      </c>
      <c r="F56" s="37">
        <v>7</v>
      </c>
      <c r="G56" s="34">
        <v>0.19133362791902797</v>
      </c>
      <c r="H56" s="34">
        <v>0.20385841694858409</v>
      </c>
      <c r="I56" s="34">
        <v>0.34882019198793834</v>
      </c>
      <c r="J56" s="34">
        <v>3.1504603602927839E-2</v>
      </c>
      <c r="K56" s="34">
        <v>-1.2524789029556116E-2</v>
      </c>
      <c r="L56" s="35">
        <v>1</v>
      </c>
      <c r="M56" s="36">
        <v>0.15982902431610013</v>
      </c>
      <c r="N56" s="36">
        <v>0.19133362791902797</v>
      </c>
      <c r="O56" s="36">
        <v>0.20385841694858409</v>
      </c>
      <c r="P56" s="36">
        <v>0.34882019198793834</v>
      </c>
    </row>
    <row r="57" spans="1:16" ht="15.75" customHeight="1" x14ac:dyDescent="0.35">
      <c r="A57" s="33" t="s">
        <v>120</v>
      </c>
      <c r="B57" s="33" t="s">
        <v>62</v>
      </c>
      <c r="C57" s="33" t="str">
        <f t="shared" si="0"/>
        <v>The Gambia|HCD Index - Entrepreneurship, financial inclusion and digital economy</v>
      </c>
      <c r="D57" s="56" t="s">
        <v>59</v>
      </c>
      <c r="E57" s="34">
        <v>0.13923090919634729</v>
      </c>
      <c r="F57" s="37">
        <v>7</v>
      </c>
      <c r="G57" s="34">
        <v>0.26071442885725771</v>
      </c>
      <c r="H57" s="34">
        <v>0.17583701684751496</v>
      </c>
      <c r="I57" s="34">
        <v>0.35926859631499508</v>
      </c>
      <c r="J57" s="34"/>
      <c r="K57" s="34"/>
      <c r="L57" s="35">
        <v>1</v>
      </c>
      <c r="M57" s="36">
        <v>0.13923090919634729</v>
      </c>
      <c r="N57" s="36">
        <v>0.26071442885725771</v>
      </c>
      <c r="O57" s="36">
        <v>0.17583701684751496</v>
      </c>
      <c r="P57" s="36">
        <v>0.35926859631499508</v>
      </c>
    </row>
    <row r="58" spans="1:16" ht="15.75" customHeight="1" x14ac:dyDescent="0.35">
      <c r="A58" s="33" t="s">
        <v>20</v>
      </c>
      <c r="B58" s="33" t="s">
        <v>58</v>
      </c>
      <c r="C58" s="33" t="str">
        <f t="shared" si="0"/>
        <v>Togo|HCD Index - Integrated index</v>
      </c>
      <c r="D58" s="56" t="s">
        <v>59</v>
      </c>
      <c r="E58" s="34">
        <v>0.25847786189844313</v>
      </c>
      <c r="F58" s="35">
        <v>3</v>
      </c>
      <c r="G58" s="34">
        <v>0.2801616916043434</v>
      </c>
      <c r="H58" s="34">
        <v>0.28543697615371483</v>
      </c>
      <c r="I58" s="34">
        <v>0.43749403713140705</v>
      </c>
      <c r="J58" s="34">
        <v>2.168382970590027E-2</v>
      </c>
      <c r="K58" s="34">
        <v>-5.2752845493714284E-3</v>
      </c>
      <c r="L58" s="35">
        <v>1</v>
      </c>
      <c r="M58" s="36">
        <v>0.25847786189844313</v>
      </c>
      <c r="N58" s="36">
        <v>0.2801616916043434</v>
      </c>
      <c r="O58" s="36">
        <v>0.28543697615371483</v>
      </c>
      <c r="P58" s="36">
        <v>0.43749403713140705</v>
      </c>
    </row>
    <row r="59" spans="1:16" ht="15.75" customHeight="1" x14ac:dyDescent="0.35">
      <c r="A59" s="33" t="s">
        <v>20</v>
      </c>
      <c r="B59" s="33" t="s">
        <v>60</v>
      </c>
      <c r="C59" s="33" t="str">
        <f t="shared" si="0"/>
        <v>Togo|HCD Index - Health and nutrition</v>
      </c>
      <c r="D59" s="56" t="s">
        <v>59</v>
      </c>
      <c r="E59" s="34">
        <v>0.35008953914646523</v>
      </c>
      <c r="F59" s="37">
        <v>3</v>
      </c>
      <c r="G59" s="34">
        <v>0.35550849012376207</v>
      </c>
      <c r="H59" s="34">
        <v>0.39076335156955688</v>
      </c>
      <c r="I59" s="34">
        <v>0.58591783164312772</v>
      </c>
      <c r="J59" s="34">
        <v>5.4189509772968325E-3</v>
      </c>
      <c r="K59" s="34">
        <v>-3.5254861445794816E-2</v>
      </c>
      <c r="L59" s="35">
        <v>1</v>
      </c>
      <c r="M59" s="36">
        <v>0.35008953914646523</v>
      </c>
      <c r="N59" s="36">
        <v>0.35550849012376207</v>
      </c>
      <c r="O59" s="36">
        <v>0.39076335156955688</v>
      </c>
      <c r="P59" s="36">
        <v>0.58591783164312772</v>
      </c>
    </row>
    <row r="60" spans="1:16" ht="15.75" customHeight="1" x14ac:dyDescent="0.35">
      <c r="A60" s="33" t="s">
        <v>20</v>
      </c>
      <c r="B60" s="33" t="s">
        <v>61</v>
      </c>
      <c r="C60" s="33" t="str">
        <f t="shared" si="0"/>
        <v>Togo|HCD Index - Education, skills and labor participation</v>
      </c>
      <c r="D60" s="56" t="s">
        <v>59</v>
      </c>
      <c r="E60" s="34">
        <v>0.37514948807189297</v>
      </c>
      <c r="F60" s="37">
        <v>3</v>
      </c>
      <c r="G60" s="34">
        <v>0.41416803179042816</v>
      </c>
      <c r="H60" s="34">
        <v>0.40043988018965915</v>
      </c>
      <c r="I60" s="34">
        <v>0.5185064275728577</v>
      </c>
      <c r="J60" s="34">
        <v>3.9018543718535192E-2</v>
      </c>
      <c r="K60" s="34">
        <v>1.3728151600769012E-2</v>
      </c>
      <c r="L60" s="35">
        <v>1</v>
      </c>
      <c r="M60" s="36">
        <v>0.37514948807189297</v>
      </c>
      <c r="N60" s="36">
        <v>0.41416803179042816</v>
      </c>
      <c r="O60" s="36">
        <v>0.40043988018965915</v>
      </c>
      <c r="P60" s="36">
        <v>0.5185064275728577</v>
      </c>
    </row>
    <row r="61" spans="1:16" ht="15.75" customHeight="1" x14ac:dyDescent="0.35">
      <c r="A61" s="33" t="s">
        <v>20</v>
      </c>
      <c r="B61" s="33" t="s">
        <v>62</v>
      </c>
      <c r="C61" s="33" t="str">
        <f t="shared" si="0"/>
        <v>Togo|HCD Index - Entrepreneurship, financial inclusion and digital economy</v>
      </c>
      <c r="D61" s="56" t="s">
        <v>59</v>
      </c>
      <c r="E61" s="34">
        <v>5.0194558476971185E-2</v>
      </c>
      <c r="F61" s="37">
        <v>3</v>
      </c>
      <c r="G61" s="34">
        <v>7.0808552898840027E-2</v>
      </c>
      <c r="H61" s="34">
        <v>6.5107696701928508E-2</v>
      </c>
      <c r="I61" s="34">
        <v>0.2080578521782358</v>
      </c>
      <c r="J61" s="34">
        <v>2.0613994421868842E-2</v>
      </c>
      <c r="K61" s="34">
        <v>5.700856196911519E-3</v>
      </c>
      <c r="L61" s="35">
        <v>1</v>
      </c>
      <c r="M61" s="36">
        <v>5.0194558476971185E-2</v>
      </c>
      <c r="N61" s="36">
        <v>7.0808552898840027E-2</v>
      </c>
      <c r="O61" s="36">
        <v>6.5107696701928508E-2</v>
      </c>
      <c r="P61" s="36">
        <v>0.2080578521782358</v>
      </c>
    </row>
    <row r="62" spans="1:16" ht="15.75" customHeight="1" x14ac:dyDescent="0.35">
      <c r="A62" s="40" t="s">
        <v>21</v>
      </c>
      <c r="B62" s="33" t="s">
        <v>60</v>
      </c>
      <c r="C62" s="33" t="str">
        <f t="shared" si="0"/>
        <v>ECOWAS|HCD Index - Health and nutrition</v>
      </c>
      <c r="D62" s="56" t="s">
        <v>59</v>
      </c>
      <c r="E62" s="41">
        <v>0.33</v>
      </c>
      <c r="F62" s="42"/>
      <c r="G62" s="41">
        <v>0.34</v>
      </c>
      <c r="H62" s="41">
        <v>0.38</v>
      </c>
      <c r="I62" s="41">
        <v>0.61</v>
      </c>
      <c r="J62" s="43">
        <v>0.01</v>
      </c>
      <c r="K62" s="43">
        <v>-0.04</v>
      </c>
      <c r="L62" s="42">
        <v>1</v>
      </c>
      <c r="M62" s="44">
        <v>0.33</v>
      </c>
      <c r="N62" s="44">
        <v>0.34</v>
      </c>
      <c r="O62" s="44">
        <v>0.38</v>
      </c>
      <c r="P62" s="44">
        <v>0.61</v>
      </c>
    </row>
    <row r="63" spans="1:16" ht="15.75" customHeight="1" x14ac:dyDescent="0.35">
      <c r="A63" s="40" t="s">
        <v>21</v>
      </c>
      <c r="B63" s="33" t="s">
        <v>63</v>
      </c>
      <c r="C63" s="33" t="str">
        <f t="shared" si="0"/>
        <v>ECOWAS|HCD Index - Fertility rate</v>
      </c>
      <c r="D63" s="56" t="s">
        <v>64</v>
      </c>
      <c r="E63" s="41">
        <v>4.8</v>
      </c>
      <c r="F63" s="42"/>
      <c r="G63" s="41">
        <v>4.66</v>
      </c>
      <c r="H63" s="41">
        <v>4.5599999999999996</v>
      </c>
      <c r="I63" s="41">
        <v>3.43</v>
      </c>
      <c r="J63" s="43">
        <v>-0.14000000000000001</v>
      </c>
      <c r="K63" s="43">
        <v>0.1</v>
      </c>
      <c r="L63" s="42">
        <v>-1</v>
      </c>
      <c r="M63" s="44">
        <v>0.41</v>
      </c>
      <c r="N63" s="44">
        <v>0.44</v>
      </c>
      <c r="O63" s="44">
        <v>0.46</v>
      </c>
      <c r="P63" s="44">
        <v>0.67</v>
      </c>
    </row>
    <row r="64" spans="1:16" ht="15.75" customHeight="1" x14ac:dyDescent="0.35">
      <c r="A64" s="40" t="s">
        <v>21</v>
      </c>
      <c r="B64" s="33" t="s">
        <v>65</v>
      </c>
      <c r="C64" s="33" t="str">
        <f t="shared" si="0"/>
        <v>ECOWAS|HCD Index - Maternal mortality rate</v>
      </c>
      <c r="D64" s="56" t="s">
        <v>66</v>
      </c>
      <c r="E64" s="41">
        <v>534.66999999999996</v>
      </c>
      <c r="F64" s="42"/>
      <c r="G64" s="41"/>
      <c r="H64" s="41">
        <v>495.91</v>
      </c>
      <c r="I64" s="45">
        <v>201.01</v>
      </c>
      <c r="J64" s="43"/>
      <c r="K64" s="43"/>
      <c r="L64" s="42">
        <v>-1</v>
      </c>
      <c r="M64" s="44">
        <v>0.53</v>
      </c>
      <c r="N64" s="44"/>
      <c r="O64" s="44">
        <v>0.56999999999999995</v>
      </c>
      <c r="P64" s="44">
        <v>0.84</v>
      </c>
    </row>
    <row r="65" spans="1:16" ht="15.75" customHeight="1" x14ac:dyDescent="0.35">
      <c r="A65" s="40" t="s">
        <v>21</v>
      </c>
      <c r="B65" s="33" t="s">
        <v>67</v>
      </c>
      <c r="C65" s="33" t="str">
        <f t="shared" si="0"/>
        <v>ECOWAS|HCD Index - Under-5 mortality rate</v>
      </c>
      <c r="D65" s="56" t="s">
        <v>68</v>
      </c>
      <c r="E65" s="41">
        <v>81.39</v>
      </c>
      <c r="F65" s="42"/>
      <c r="G65" s="41">
        <v>76.319999999999993</v>
      </c>
      <c r="H65" s="41">
        <v>70.22</v>
      </c>
      <c r="I65" s="45">
        <v>31.17</v>
      </c>
      <c r="J65" s="43">
        <v>-5.07</v>
      </c>
      <c r="K65" s="43">
        <v>6.1</v>
      </c>
      <c r="L65" s="42">
        <v>-1</v>
      </c>
      <c r="M65" s="44">
        <v>0.36</v>
      </c>
      <c r="N65" s="44">
        <v>0.4</v>
      </c>
      <c r="O65" s="44">
        <v>0.45</v>
      </c>
      <c r="P65" s="44">
        <v>0.79</v>
      </c>
    </row>
    <row r="66" spans="1:16" ht="15.75" customHeight="1" x14ac:dyDescent="0.35">
      <c r="A66" s="40" t="s">
        <v>21</v>
      </c>
      <c r="B66" s="33" t="s">
        <v>69</v>
      </c>
      <c r="C66" s="33" t="str">
        <f t="shared" si="0"/>
        <v>ECOWAS|HCD Index - Under-5 stunting rate</v>
      </c>
      <c r="D66" s="56" t="s">
        <v>70</v>
      </c>
      <c r="E66" s="41">
        <v>27.67</v>
      </c>
      <c r="F66" s="42"/>
      <c r="G66" s="41">
        <v>25.03</v>
      </c>
      <c r="H66" s="41">
        <v>24.73</v>
      </c>
      <c r="I66" s="45">
        <v>18.68</v>
      </c>
      <c r="J66" s="43">
        <v>-2.63</v>
      </c>
      <c r="K66" s="43">
        <v>0.3</v>
      </c>
      <c r="L66" s="42">
        <v>-1</v>
      </c>
      <c r="M66" s="44">
        <v>0.49</v>
      </c>
      <c r="N66" s="44">
        <v>0.55000000000000004</v>
      </c>
      <c r="O66" s="44">
        <v>0.56000000000000005</v>
      </c>
      <c r="P66" s="44">
        <v>0.71</v>
      </c>
    </row>
    <row r="67" spans="1:16" ht="15.75" customHeight="1" x14ac:dyDescent="0.35">
      <c r="A67" s="40" t="s">
        <v>21</v>
      </c>
      <c r="B67" s="33" t="s">
        <v>71</v>
      </c>
      <c r="C67" s="33" t="str">
        <f t="shared" ref="C67:C130" si="1">A67&amp;"|"&amp;B67</f>
        <v>ECOWAS|HCD Index - Life expectancy at birth</v>
      </c>
      <c r="D67" s="56" t="s">
        <v>72</v>
      </c>
      <c r="E67" s="41">
        <v>60.92</v>
      </c>
      <c r="F67" s="42"/>
      <c r="G67" s="41">
        <v>61.62</v>
      </c>
      <c r="H67" s="41">
        <v>62.24</v>
      </c>
      <c r="I67" s="41">
        <v>70</v>
      </c>
      <c r="J67" s="43">
        <v>0.7</v>
      </c>
      <c r="K67" s="43">
        <v>-0.62</v>
      </c>
      <c r="L67" s="42">
        <v>1</v>
      </c>
      <c r="M67" s="44">
        <v>0.24</v>
      </c>
      <c r="N67" s="44">
        <v>0.26</v>
      </c>
      <c r="O67" s="44">
        <v>0.28000000000000003</v>
      </c>
      <c r="P67" s="44">
        <v>0.55000000000000004</v>
      </c>
    </row>
    <row r="68" spans="1:16" ht="15.75" customHeight="1" x14ac:dyDescent="0.35">
      <c r="A68" s="40" t="s">
        <v>21</v>
      </c>
      <c r="B68" s="33" t="s">
        <v>73</v>
      </c>
      <c r="C68" s="33" t="str">
        <f t="shared" si="1"/>
        <v>ECOWAS|HCD Index - Government health exp.</v>
      </c>
      <c r="D68" s="56" t="s">
        <v>74</v>
      </c>
      <c r="E68" s="41">
        <v>5.74</v>
      </c>
      <c r="F68" s="42"/>
      <c r="G68" s="41">
        <v>5.62</v>
      </c>
      <c r="H68" s="41">
        <v>6.24</v>
      </c>
      <c r="I68" s="45">
        <v>10.23</v>
      </c>
      <c r="J68" s="43">
        <v>-0.12</v>
      </c>
      <c r="K68" s="43">
        <v>-0.62</v>
      </c>
      <c r="L68" s="42">
        <v>1</v>
      </c>
      <c r="M68" s="44">
        <v>0.18</v>
      </c>
      <c r="N68" s="44">
        <v>0.17</v>
      </c>
      <c r="O68" s="44">
        <v>0.21</v>
      </c>
      <c r="P68" s="44">
        <v>0.45</v>
      </c>
    </row>
    <row r="69" spans="1:16" ht="15.75" customHeight="1" x14ac:dyDescent="0.35">
      <c r="A69" s="40" t="s">
        <v>21</v>
      </c>
      <c r="B69" s="33" t="s">
        <v>75</v>
      </c>
      <c r="C69" s="33" t="str">
        <f t="shared" si="1"/>
        <v>ECOWAS|HCD Index - Child Marriage</v>
      </c>
      <c r="D69" s="56" t="s">
        <v>76</v>
      </c>
      <c r="E69" s="41">
        <v>36.57</v>
      </c>
      <c r="F69" s="42"/>
      <c r="G69" s="41">
        <v>32.729999999999997</v>
      </c>
      <c r="H69" s="41">
        <v>31.97</v>
      </c>
      <c r="I69" s="45">
        <v>16.02</v>
      </c>
      <c r="J69" s="43">
        <v>-3.83</v>
      </c>
      <c r="K69" s="43">
        <v>0.77</v>
      </c>
      <c r="L69" s="42">
        <v>-1</v>
      </c>
      <c r="M69" s="44">
        <v>0.37</v>
      </c>
      <c r="N69" s="44">
        <v>0.48</v>
      </c>
      <c r="O69" s="44">
        <v>0.49</v>
      </c>
      <c r="P69" s="44">
        <v>0.89</v>
      </c>
    </row>
    <row r="70" spans="1:16" ht="15.75" customHeight="1" x14ac:dyDescent="0.35">
      <c r="A70" s="40" t="s">
        <v>21</v>
      </c>
      <c r="B70" s="33" t="s">
        <v>61</v>
      </c>
      <c r="C70" s="33" t="str">
        <f t="shared" si="1"/>
        <v>ECOWAS|HCD Index - Education, skills and labor participation</v>
      </c>
      <c r="D70" s="56" t="s">
        <v>59</v>
      </c>
      <c r="E70" s="41">
        <v>0.24</v>
      </c>
      <c r="F70" s="42"/>
      <c r="G70" s="41">
        <v>0.24</v>
      </c>
      <c r="H70" s="41">
        <v>0.28000000000000003</v>
      </c>
      <c r="I70" s="41">
        <v>0.44</v>
      </c>
      <c r="J70" s="43">
        <v>-0.01</v>
      </c>
      <c r="K70" s="43">
        <v>-0.04</v>
      </c>
      <c r="L70" s="42">
        <v>1</v>
      </c>
      <c r="M70" s="44">
        <v>0.24</v>
      </c>
      <c r="N70" s="44">
        <v>0.24</v>
      </c>
      <c r="O70" s="44">
        <v>0.28000000000000003</v>
      </c>
      <c r="P70" s="44">
        <v>0.44</v>
      </c>
    </row>
    <row r="71" spans="1:16" ht="15.75" customHeight="1" x14ac:dyDescent="0.35">
      <c r="A71" s="40" t="s">
        <v>21</v>
      </c>
      <c r="B71" s="33" t="s">
        <v>77</v>
      </c>
      <c r="C71" s="33" t="str">
        <f t="shared" si="1"/>
        <v>ECOWAS|HCD Index - Government Education exp.</v>
      </c>
      <c r="D71" s="56" t="s">
        <v>78</v>
      </c>
      <c r="E71" s="41">
        <v>3.64</v>
      </c>
      <c r="F71" s="42"/>
      <c r="G71" s="41">
        <v>4.1399999999999997</v>
      </c>
      <c r="H71" s="41">
        <v>3.73</v>
      </c>
      <c r="I71" s="41">
        <v>4.25</v>
      </c>
      <c r="J71" s="43">
        <v>0.51</v>
      </c>
      <c r="K71" s="43">
        <v>0.41</v>
      </c>
      <c r="L71" s="42">
        <v>1</v>
      </c>
      <c r="M71" s="44">
        <v>0.33</v>
      </c>
      <c r="N71" s="44">
        <v>0.4</v>
      </c>
      <c r="O71" s="44">
        <v>0.35</v>
      </c>
      <c r="P71" s="44">
        <v>0.47</v>
      </c>
    </row>
    <row r="72" spans="1:16" ht="15.75" customHeight="1" x14ac:dyDescent="0.35">
      <c r="A72" s="40" t="s">
        <v>21</v>
      </c>
      <c r="B72" s="33" t="s">
        <v>79</v>
      </c>
      <c r="C72" s="33" t="str">
        <f t="shared" si="1"/>
        <v>ECOWAS|HCD Index - Ratio of teachers</v>
      </c>
      <c r="D72" s="56" t="s">
        <v>80</v>
      </c>
      <c r="E72" s="41">
        <v>42.47</v>
      </c>
      <c r="F72" s="42"/>
      <c r="G72" s="41">
        <v>45.37</v>
      </c>
      <c r="H72" s="41">
        <v>42.06</v>
      </c>
      <c r="I72" s="41">
        <v>40</v>
      </c>
      <c r="J72" s="43">
        <v>2.9</v>
      </c>
      <c r="K72" s="43">
        <v>3.31</v>
      </c>
      <c r="L72" s="42">
        <v>-1</v>
      </c>
      <c r="M72" s="44">
        <v>0.37</v>
      </c>
      <c r="N72" s="44">
        <v>0.32</v>
      </c>
      <c r="O72" s="44">
        <v>0.38</v>
      </c>
      <c r="P72" s="44">
        <v>0.44</v>
      </c>
    </row>
    <row r="73" spans="1:16" ht="15.75" customHeight="1" x14ac:dyDescent="0.35">
      <c r="A73" s="40" t="s">
        <v>21</v>
      </c>
      <c r="B73" s="33" t="s">
        <v>81</v>
      </c>
      <c r="C73" s="33" t="str">
        <f t="shared" si="1"/>
        <v>ECOWAS|HCD Index - Children out of school</v>
      </c>
      <c r="D73" s="56" t="s">
        <v>121</v>
      </c>
      <c r="E73" s="41">
        <v>16.11</v>
      </c>
      <c r="F73" s="42"/>
      <c r="G73" s="41">
        <v>16.7</v>
      </c>
      <c r="H73" s="41">
        <v>15.85</v>
      </c>
      <c r="I73" s="45">
        <v>14.55</v>
      </c>
      <c r="J73" s="43">
        <v>0.6</v>
      </c>
      <c r="K73" s="43">
        <v>0.86</v>
      </c>
      <c r="L73" s="42">
        <v>-1</v>
      </c>
      <c r="M73" s="44">
        <v>0.55000000000000004</v>
      </c>
      <c r="N73" s="44">
        <v>0.56999999999999995</v>
      </c>
      <c r="O73" s="44">
        <v>0.56000000000000005</v>
      </c>
      <c r="P73" s="44">
        <v>0.6</v>
      </c>
    </row>
    <row r="74" spans="1:16" ht="15.75" customHeight="1" x14ac:dyDescent="0.35">
      <c r="A74" s="40" t="s">
        <v>21</v>
      </c>
      <c r="B74" s="33" t="s">
        <v>83</v>
      </c>
      <c r="C74" s="33" t="str">
        <f t="shared" si="1"/>
        <v>ECOWAS|HCD Index - Mean years of schooling</v>
      </c>
      <c r="D74" s="56" t="s">
        <v>72</v>
      </c>
      <c r="E74" s="41">
        <v>4.0599999999999996</v>
      </c>
      <c r="F74" s="42"/>
      <c r="G74" s="41">
        <v>4.12</v>
      </c>
      <c r="H74" s="41">
        <v>4.3099999999999996</v>
      </c>
      <c r="I74" s="45">
        <v>8.15</v>
      </c>
      <c r="J74" s="43">
        <v>0.06</v>
      </c>
      <c r="K74" s="43">
        <v>-0.2</v>
      </c>
      <c r="L74" s="42">
        <v>1</v>
      </c>
      <c r="M74" s="44">
        <v>0.19</v>
      </c>
      <c r="N74" s="44">
        <v>0.2</v>
      </c>
      <c r="O74" s="44">
        <v>0.21</v>
      </c>
      <c r="P74" s="44">
        <v>0.51</v>
      </c>
    </row>
    <row r="75" spans="1:16" ht="15.75" customHeight="1" x14ac:dyDescent="0.35">
      <c r="A75" s="40" t="s">
        <v>21</v>
      </c>
      <c r="B75" s="33" t="s">
        <v>84</v>
      </c>
      <c r="C75" s="33" t="str">
        <f t="shared" si="1"/>
        <v>ECOWAS|HCD Index - Harmonized test scores</v>
      </c>
      <c r="D75" s="56" t="s">
        <v>85</v>
      </c>
      <c r="E75" s="41">
        <v>356.58</v>
      </c>
      <c r="F75" s="42"/>
      <c r="G75" s="41">
        <v>356.54</v>
      </c>
      <c r="H75" s="41">
        <v>373.08</v>
      </c>
      <c r="I75" s="45">
        <v>433.8</v>
      </c>
      <c r="J75" s="43">
        <v>-0.04</v>
      </c>
      <c r="K75" s="43">
        <v>-16.54</v>
      </c>
      <c r="L75" s="42">
        <v>1</v>
      </c>
      <c r="M75" s="44">
        <v>0.26</v>
      </c>
      <c r="N75" s="44">
        <v>0.26</v>
      </c>
      <c r="O75" s="44">
        <v>0.35</v>
      </c>
      <c r="P75" s="44">
        <v>0.66</v>
      </c>
    </row>
    <row r="76" spans="1:16" ht="15.75" customHeight="1" x14ac:dyDescent="0.35">
      <c r="A76" s="40" t="s">
        <v>21</v>
      </c>
      <c r="B76" s="33" t="s">
        <v>86</v>
      </c>
      <c r="C76" s="33" t="str">
        <f t="shared" si="1"/>
        <v>ECOWAS|HCD Index - Youth NEET</v>
      </c>
      <c r="D76" s="56" t="s">
        <v>87</v>
      </c>
      <c r="E76" s="41">
        <v>24.25</v>
      </c>
      <c r="F76" s="42"/>
      <c r="G76" s="41">
        <v>25.34</v>
      </c>
      <c r="H76" s="41">
        <v>21.5</v>
      </c>
      <c r="I76" s="41">
        <v>14.4</v>
      </c>
      <c r="J76" s="43">
        <v>1.0900000000000001</v>
      </c>
      <c r="K76" s="43">
        <v>3.84</v>
      </c>
      <c r="L76" s="42">
        <v>-1</v>
      </c>
      <c r="M76" s="44">
        <v>0.36</v>
      </c>
      <c r="N76" s="44">
        <v>0.33</v>
      </c>
      <c r="O76" s="44">
        <v>0.46</v>
      </c>
      <c r="P76" s="44">
        <v>0.7</v>
      </c>
    </row>
    <row r="77" spans="1:16" ht="15.75" customHeight="1" x14ac:dyDescent="0.35">
      <c r="A77" s="40" t="s">
        <v>21</v>
      </c>
      <c r="B77" s="33" t="s">
        <v>88</v>
      </c>
      <c r="C77" s="33" t="str">
        <f t="shared" si="1"/>
        <v>ECOWAS|HCD Index - Youth literacy rate</v>
      </c>
      <c r="D77" s="56" t="s">
        <v>89</v>
      </c>
      <c r="E77" s="41">
        <v>62.69</v>
      </c>
      <c r="F77" s="42"/>
      <c r="G77" s="41">
        <v>66.91</v>
      </c>
      <c r="H77" s="41">
        <v>66.23</v>
      </c>
      <c r="I77" s="45">
        <v>87.12</v>
      </c>
      <c r="J77" s="43">
        <v>4.22</v>
      </c>
      <c r="K77" s="43">
        <v>0.68</v>
      </c>
      <c r="L77" s="42">
        <v>1</v>
      </c>
      <c r="M77" s="44">
        <v>0.23</v>
      </c>
      <c r="N77" s="44">
        <v>0.28000000000000003</v>
      </c>
      <c r="O77" s="44">
        <v>0.27</v>
      </c>
      <c r="P77" s="44">
        <v>0.51</v>
      </c>
    </row>
    <row r="78" spans="1:16" ht="15.75" customHeight="1" x14ac:dyDescent="0.35">
      <c r="A78" s="40" t="s">
        <v>21</v>
      </c>
      <c r="B78" s="33" t="s">
        <v>90</v>
      </c>
      <c r="C78" s="33" t="str">
        <f t="shared" si="1"/>
        <v>ECOWAS|HCD Index - Number of citations</v>
      </c>
      <c r="D78" s="56" t="s">
        <v>91</v>
      </c>
      <c r="E78" s="41">
        <v>7.92</v>
      </c>
      <c r="F78" s="42"/>
      <c r="G78" s="41">
        <v>1.26</v>
      </c>
      <c r="H78" s="41">
        <v>9.15</v>
      </c>
      <c r="I78" s="45">
        <v>18.82</v>
      </c>
      <c r="J78" s="43">
        <v>-6.66</v>
      </c>
      <c r="K78" s="43">
        <v>-7.89</v>
      </c>
      <c r="L78" s="42">
        <v>1</v>
      </c>
      <c r="M78" s="44">
        <v>0.06</v>
      </c>
      <c r="N78" s="44">
        <v>0.01</v>
      </c>
      <c r="O78" s="44">
        <v>7.0000000000000007E-2</v>
      </c>
      <c r="P78" s="44">
        <v>0.15</v>
      </c>
    </row>
    <row r="79" spans="1:16" ht="15.75" customHeight="1" x14ac:dyDescent="0.35">
      <c r="A79" s="40" t="s">
        <v>21</v>
      </c>
      <c r="B79" s="33" t="s">
        <v>62</v>
      </c>
      <c r="C79" s="33" t="str">
        <f t="shared" si="1"/>
        <v>ECOWAS|HCD Index - Entrepreneurship, financial inclusion and digital economy</v>
      </c>
      <c r="D79" s="56" t="s">
        <v>59</v>
      </c>
      <c r="E79" s="41">
        <v>0.09</v>
      </c>
      <c r="F79" s="42"/>
      <c r="G79" s="41">
        <v>0.14000000000000001</v>
      </c>
      <c r="H79" s="41">
        <v>0.11</v>
      </c>
      <c r="I79" s="41">
        <v>0.28999999999999998</v>
      </c>
      <c r="J79" s="43">
        <v>0.05</v>
      </c>
      <c r="K79" s="43">
        <v>0.03</v>
      </c>
      <c r="L79" s="42">
        <v>1</v>
      </c>
      <c r="M79" s="44">
        <v>0.09</v>
      </c>
      <c r="N79" s="44">
        <v>0.14000000000000001</v>
      </c>
      <c r="O79" s="44">
        <v>0.11</v>
      </c>
      <c r="P79" s="44">
        <v>0.28999999999999998</v>
      </c>
    </row>
    <row r="80" spans="1:16" ht="15.75" customHeight="1" x14ac:dyDescent="0.35">
      <c r="A80" s="40" t="s">
        <v>21</v>
      </c>
      <c r="B80" s="33" t="s">
        <v>92</v>
      </c>
      <c r="C80" s="33" t="str">
        <f t="shared" si="1"/>
        <v>ECOWAS|HCD Index - Penetration rate fin services</v>
      </c>
      <c r="D80" s="56" t="s">
        <v>93</v>
      </c>
      <c r="E80" s="41">
        <v>37.380000000000003</v>
      </c>
      <c r="F80" s="42"/>
      <c r="G80" s="41">
        <v>81.27</v>
      </c>
      <c r="H80" s="41">
        <v>45.77</v>
      </c>
      <c r="I80" s="41">
        <v>139.31</v>
      </c>
      <c r="J80" s="43">
        <v>43.89</v>
      </c>
      <c r="K80" s="43">
        <v>35.5</v>
      </c>
      <c r="L80" s="42">
        <v>1</v>
      </c>
      <c r="M80" s="44">
        <v>0.14000000000000001</v>
      </c>
      <c r="N80" s="44">
        <v>0.31</v>
      </c>
      <c r="O80" s="44">
        <v>0.17</v>
      </c>
      <c r="P80" s="44">
        <v>0.54</v>
      </c>
    </row>
    <row r="81" spans="1:16" ht="15.75" customHeight="1" x14ac:dyDescent="0.35">
      <c r="A81" s="40" t="s">
        <v>21</v>
      </c>
      <c r="B81" s="33" t="s">
        <v>94</v>
      </c>
      <c r="C81" s="33" t="str">
        <f t="shared" si="1"/>
        <v>ECOWAS|HCD Index - Individuals using Internet</v>
      </c>
      <c r="D81" s="56" t="s">
        <v>95</v>
      </c>
      <c r="E81" s="41">
        <v>23.4</v>
      </c>
      <c r="F81" s="42"/>
      <c r="G81" s="41">
        <v>30.5</v>
      </c>
      <c r="H81" s="41">
        <v>27.58</v>
      </c>
      <c r="I81" s="41">
        <v>68.2</v>
      </c>
      <c r="J81" s="43">
        <v>7.1</v>
      </c>
      <c r="K81" s="43">
        <v>2.91</v>
      </c>
      <c r="L81" s="42">
        <v>1</v>
      </c>
      <c r="M81" s="44">
        <v>0.08</v>
      </c>
      <c r="N81" s="44">
        <v>0.13</v>
      </c>
      <c r="O81" s="44">
        <v>0.11</v>
      </c>
      <c r="P81" s="44">
        <v>0.37</v>
      </c>
    </row>
    <row r="82" spans="1:16" ht="15.75" customHeight="1" x14ac:dyDescent="0.35">
      <c r="A82" s="40" t="s">
        <v>21</v>
      </c>
      <c r="B82" s="33" t="s">
        <v>96</v>
      </c>
      <c r="C82" s="33" t="str">
        <f t="shared" si="1"/>
        <v>ECOWAS|HCD Index - New business density</v>
      </c>
      <c r="D82" s="56" t="s">
        <v>97</v>
      </c>
      <c r="E82" s="41">
        <v>1.74</v>
      </c>
      <c r="F82" s="42"/>
      <c r="G82" s="41">
        <v>1.53</v>
      </c>
      <c r="H82" s="41">
        <v>2.0299999999999998</v>
      </c>
      <c r="I82" s="45">
        <v>4.38</v>
      </c>
      <c r="J82" s="43">
        <v>-0.22</v>
      </c>
      <c r="K82" s="43">
        <v>-0.5</v>
      </c>
      <c r="L82" s="42">
        <v>1</v>
      </c>
      <c r="M82" s="44">
        <v>0.04</v>
      </c>
      <c r="N82" s="44">
        <v>0.04</v>
      </c>
      <c r="O82" s="44">
        <v>0.05</v>
      </c>
      <c r="P82" s="44">
        <v>0.11</v>
      </c>
    </row>
    <row r="83" spans="1:16" ht="15.75" customHeight="1" x14ac:dyDescent="0.35">
      <c r="A83" s="40" t="s">
        <v>21</v>
      </c>
      <c r="B83" s="33" t="s">
        <v>58</v>
      </c>
      <c r="C83" s="33" t="str">
        <f t="shared" si="1"/>
        <v>ECOWAS|HCD Index - Integrated index</v>
      </c>
      <c r="D83" s="56" t="s">
        <v>59</v>
      </c>
      <c r="E83" s="41">
        <v>0.22</v>
      </c>
      <c r="F83" s="42"/>
      <c r="G83" s="41">
        <v>0.24</v>
      </c>
      <c r="H83" s="41">
        <v>0.25</v>
      </c>
      <c r="I83" s="41">
        <v>0.45</v>
      </c>
      <c r="J83" s="43">
        <v>0.02</v>
      </c>
      <c r="K83" s="43">
        <v>-0.02</v>
      </c>
      <c r="L83" s="42">
        <v>1</v>
      </c>
      <c r="M83" s="44">
        <v>0.22</v>
      </c>
      <c r="N83" s="44">
        <v>0.24</v>
      </c>
      <c r="O83" s="44">
        <v>0.25</v>
      </c>
      <c r="P83" s="44">
        <v>0.45</v>
      </c>
    </row>
    <row r="84" spans="1:16" ht="15.75" customHeight="1" x14ac:dyDescent="0.35">
      <c r="A84" s="40" t="s">
        <v>13</v>
      </c>
      <c r="B84" s="33" t="s">
        <v>63</v>
      </c>
      <c r="C84" s="33" t="str">
        <f t="shared" si="1"/>
        <v>Liberia|HCD Index - Fertility rate</v>
      </c>
      <c r="D84" s="56" t="s">
        <v>64</v>
      </c>
      <c r="E84" s="38">
        <v>4.3869999999999996</v>
      </c>
      <c r="F84" s="46">
        <v>4</v>
      </c>
      <c r="G84" s="38">
        <v>4.2469999999999999</v>
      </c>
      <c r="H84" s="38">
        <v>4.1658310739726527</v>
      </c>
      <c r="I84" s="47">
        <v>3.13</v>
      </c>
      <c r="J84" s="38">
        <v>-0.13999999999999968</v>
      </c>
      <c r="K84" s="38">
        <v>8.1168926027347155E-2</v>
      </c>
      <c r="L84" s="48">
        <v>-1</v>
      </c>
      <c r="M84" s="36">
        <v>0.48847599993835822</v>
      </c>
      <c r="N84" s="36">
        <v>0.51463768317912717</v>
      </c>
      <c r="O84" s="36">
        <v>0.5298056526914191</v>
      </c>
      <c r="P84" s="36">
        <v>0.72256942276186376</v>
      </c>
    </row>
    <row r="85" spans="1:16" ht="15.75" customHeight="1" x14ac:dyDescent="0.35">
      <c r="A85" s="40" t="s">
        <v>13</v>
      </c>
      <c r="B85" s="33" t="s">
        <v>65</v>
      </c>
      <c r="C85" s="33" t="str">
        <f t="shared" si="1"/>
        <v>Liberia|HCD Index - Maternal mortality rate</v>
      </c>
      <c r="D85" s="56" t="s">
        <v>66</v>
      </c>
      <c r="E85" s="38">
        <v>661</v>
      </c>
      <c r="F85" s="46">
        <v>0</v>
      </c>
      <c r="G85" s="34" t="s">
        <v>148</v>
      </c>
      <c r="H85" s="38">
        <v>613.08252456153571</v>
      </c>
      <c r="I85" s="49">
        <v>248.5</v>
      </c>
      <c r="J85" s="34" t="s">
        <v>148</v>
      </c>
      <c r="K85" s="34" t="s">
        <v>148</v>
      </c>
      <c r="L85" s="48">
        <v>-1</v>
      </c>
      <c r="M85" s="36">
        <v>0.41795854228989276</v>
      </c>
      <c r="N85" s="36" t="s">
        <v>148</v>
      </c>
      <c r="O85" s="36">
        <v>0.4615914795109653</v>
      </c>
      <c r="P85" s="36">
        <v>0.79357369390346277</v>
      </c>
    </row>
    <row r="86" spans="1:16" ht="15.75" customHeight="1" x14ac:dyDescent="0.35">
      <c r="A86" s="40" t="s">
        <v>13</v>
      </c>
      <c r="B86" s="33" t="s">
        <v>67</v>
      </c>
      <c r="C86" s="33" t="str">
        <f t="shared" si="1"/>
        <v>Liberia|HCD Index - Under-5 mortality rate</v>
      </c>
      <c r="D86" s="56" t="s">
        <v>68</v>
      </c>
      <c r="E86" s="38">
        <v>87.9</v>
      </c>
      <c r="F86" s="46">
        <v>9</v>
      </c>
      <c r="G86" s="38">
        <v>84.6</v>
      </c>
      <c r="H86" s="38">
        <v>75.832745621197574</v>
      </c>
      <c r="I86" s="49">
        <v>33.659999999999997</v>
      </c>
      <c r="J86" s="38">
        <v>-3.3000000000000114</v>
      </c>
      <c r="K86" s="38">
        <v>8.76725437880242</v>
      </c>
      <c r="L86" s="48">
        <v>-1</v>
      </c>
      <c r="M86" s="36">
        <v>0.29991462263022511</v>
      </c>
      <c r="N86" s="36">
        <v>0.32827331187606312</v>
      </c>
      <c r="O86" s="36">
        <v>0.4036150823208115</v>
      </c>
      <c r="P86" s="36">
        <v>0.76601759558891647</v>
      </c>
    </row>
    <row r="87" spans="1:16" ht="15.75" customHeight="1" x14ac:dyDescent="0.35">
      <c r="A87" s="40" t="s">
        <v>13</v>
      </c>
      <c r="B87" s="33" t="s">
        <v>69</v>
      </c>
      <c r="C87" s="33" t="str">
        <f t="shared" si="1"/>
        <v>Liberia|HCD Index - Under-5 stunting rate</v>
      </c>
      <c r="D87" s="56" t="s">
        <v>70</v>
      </c>
      <c r="E87" s="38">
        <v>32.299999999999997</v>
      </c>
      <c r="F87" s="46">
        <v>10</v>
      </c>
      <c r="G87" s="38">
        <v>28</v>
      </c>
      <c r="H87" s="38">
        <v>28.870284324341053</v>
      </c>
      <c r="I87" s="49">
        <v>21.81</v>
      </c>
      <c r="J87" s="38">
        <v>-4.2999999999999972</v>
      </c>
      <c r="K87" s="38">
        <v>-0.87028432434105341</v>
      </c>
      <c r="L87" s="48">
        <v>-1</v>
      </c>
      <c r="M87" s="36">
        <v>0.37114683966539552</v>
      </c>
      <c r="N87" s="36">
        <v>0.47898004308169279</v>
      </c>
      <c r="O87" s="36">
        <v>0.45715549736618494</v>
      </c>
      <c r="P87" s="36">
        <v>0.6343145440642417</v>
      </c>
    </row>
    <row r="88" spans="1:16" ht="15.75" customHeight="1" x14ac:dyDescent="0.35">
      <c r="A88" s="40" t="s">
        <v>13</v>
      </c>
      <c r="B88" s="33" t="s">
        <v>71</v>
      </c>
      <c r="C88" s="33" t="str">
        <f t="shared" si="1"/>
        <v>Liberia|HCD Index - Life expectancy at birth</v>
      </c>
      <c r="D88" s="56" t="s">
        <v>72</v>
      </c>
      <c r="E88" s="38">
        <v>63.295000000000002</v>
      </c>
      <c r="F88" s="46">
        <v>3</v>
      </c>
      <c r="G88" s="38">
        <v>64.103999999999999</v>
      </c>
      <c r="H88" s="38">
        <v>64.661683078518337</v>
      </c>
      <c r="I88" s="49">
        <v>72.72</v>
      </c>
      <c r="J88" s="38">
        <v>0.8089999999999975</v>
      </c>
      <c r="K88" s="38">
        <v>-0.55768307851833754</v>
      </c>
      <c r="L88" s="48">
        <v>1</v>
      </c>
      <c r="M88" s="36">
        <v>0.31880692961286067</v>
      </c>
      <c r="N88" s="36">
        <v>0.3462446749380525</v>
      </c>
      <c r="O88" s="36">
        <v>0.36515884833799711</v>
      </c>
      <c r="P88" s="36">
        <v>0.63857497442231193</v>
      </c>
    </row>
    <row r="89" spans="1:16" ht="15.75" customHeight="1" x14ac:dyDescent="0.35">
      <c r="A89" s="40" t="s">
        <v>13</v>
      </c>
      <c r="B89" s="33" t="s">
        <v>73</v>
      </c>
      <c r="C89" s="33" t="str">
        <f t="shared" si="1"/>
        <v>Liberia|HCD Index - Government health exp.</v>
      </c>
      <c r="D89" s="56" t="s">
        <v>74</v>
      </c>
      <c r="E89" s="38">
        <v>3.9003675000000002</v>
      </c>
      <c r="F89" s="46">
        <v>7</v>
      </c>
      <c r="G89" s="38">
        <v>5.2300100299999999</v>
      </c>
      <c r="H89" s="38">
        <v>4.2356688803673048</v>
      </c>
      <c r="I89" s="49">
        <v>6.95</v>
      </c>
      <c r="J89" s="38">
        <v>1.3296425299999997</v>
      </c>
      <c r="K89" s="38">
        <v>0.99434114963269504</v>
      </c>
      <c r="L89" s="48">
        <v>1</v>
      </c>
      <c r="M89" s="36">
        <v>7.2032999452181917E-2</v>
      </c>
      <c r="N89" s="36">
        <v>0.15035617741207907</v>
      </c>
      <c r="O89" s="36">
        <v>9.1784074716529523E-2</v>
      </c>
      <c r="P89" s="36">
        <v>0.25151841018069521</v>
      </c>
    </row>
    <row r="90" spans="1:16" ht="15.75" customHeight="1" x14ac:dyDescent="0.35">
      <c r="A90" s="40" t="s">
        <v>13</v>
      </c>
      <c r="B90" s="33" t="s">
        <v>75</v>
      </c>
      <c r="C90" s="33" t="str">
        <f t="shared" si="1"/>
        <v>Liberia|HCD Index - Child Marriage</v>
      </c>
      <c r="D90" s="56" t="s">
        <v>76</v>
      </c>
      <c r="E90" s="34" t="s">
        <v>148</v>
      </c>
      <c r="F90" s="46">
        <v>3</v>
      </c>
      <c r="G90" s="38">
        <v>24.9</v>
      </c>
      <c r="H90" s="34" t="s">
        <v>148</v>
      </c>
      <c r="I90" s="49">
        <v>16.02</v>
      </c>
      <c r="J90" s="34" t="s">
        <v>148</v>
      </c>
      <c r="K90" s="34" t="s">
        <v>148</v>
      </c>
      <c r="L90" s="48">
        <v>-1</v>
      </c>
      <c r="M90" s="36" t="s">
        <v>148</v>
      </c>
      <c r="N90" s="36">
        <v>0.66801843165235986</v>
      </c>
      <c r="O90" s="36" t="s">
        <v>148</v>
      </c>
      <c r="P90" s="36">
        <v>0.89353471144569141</v>
      </c>
    </row>
    <row r="91" spans="1:16" ht="15.75" customHeight="1" x14ac:dyDescent="0.35">
      <c r="A91" s="40" t="s">
        <v>13</v>
      </c>
      <c r="B91" s="33" t="s">
        <v>77</v>
      </c>
      <c r="C91" s="33" t="str">
        <f t="shared" si="1"/>
        <v>Liberia|HCD Index - Government Education exp.</v>
      </c>
      <c r="D91" s="56" t="s">
        <v>78</v>
      </c>
      <c r="E91" s="38">
        <v>2.76128005981445</v>
      </c>
      <c r="F91" s="46">
        <v>13</v>
      </c>
      <c r="G91" s="38">
        <v>2.3092899322509801</v>
      </c>
      <c r="H91" s="38">
        <v>2.8627928601608272</v>
      </c>
      <c r="I91" s="49">
        <v>3.23</v>
      </c>
      <c r="J91" s="38">
        <v>-0.4519901275634699</v>
      </c>
      <c r="K91" s="38">
        <v>-0.55350292790984712</v>
      </c>
      <c r="L91" s="48">
        <v>1</v>
      </c>
      <c r="M91" s="36">
        <v>0.12809789695178311</v>
      </c>
      <c r="N91" s="36">
        <v>2.4942638377631065E-2</v>
      </c>
      <c r="O91" s="36">
        <v>0.15126561352286322</v>
      </c>
      <c r="P91" s="36">
        <v>0.23482064656256577</v>
      </c>
    </row>
    <row r="92" spans="1:16" ht="15.75" customHeight="1" x14ac:dyDescent="0.35">
      <c r="A92" s="40" t="s">
        <v>13</v>
      </c>
      <c r="B92" s="33" t="s">
        <v>79</v>
      </c>
      <c r="C92" s="33" t="str">
        <f t="shared" si="1"/>
        <v>Liberia|HCD Index - Ratio of teachers</v>
      </c>
      <c r="D92" s="56" t="s">
        <v>80</v>
      </c>
      <c r="E92" s="34" t="s">
        <v>148</v>
      </c>
      <c r="F92" s="46">
        <v>0</v>
      </c>
      <c r="G92" s="34" t="s">
        <v>148</v>
      </c>
      <c r="H92" s="34" t="s">
        <v>148</v>
      </c>
      <c r="I92" s="49">
        <v>40</v>
      </c>
      <c r="J92" s="34" t="s">
        <v>148</v>
      </c>
      <c r="K92" s="34" t="s">
        <v>148</v>
      </c>
      <c r="L92" s="48">
        <v>-1</v>
      </c>
      <c r="M92" s="36" t="s">
        <v>148</v>
      </c>
      <c r="N92" s="36" t="s">
        <v>148</v>
      </c>
      <c r="O92" s="36" t="s">
        <v>148</v>
      </c>
      <c r="P92" s="36">
        <v>0.44084722039107377</v>
      </c>
    </row>
    <row r="93" spans="1:16" ht="15.75" customHeight="1" x14ac:dyDescent="0.35">
      <c r="A93" s="40" t="s">
        <v>13</v>
      </c>
      <c r="B93" s="33" t="s">
        <v>81</v>
      </c>
      <c r="C93" s="33" t="str">
        <f t="shared" si="1"/>
        <v>Liberia|HCD Index - Children out of school</v>
      </c>
      <c r="D93" s="56" t="s">
        <v>82</v>
      </c>
      <c r="E93" s="38">
        <v>21.358930587768601</v>
      </c>
      <c r="F93" s="46">
        <v>0</v>
      </c>
      <c r="G93" s="34" t="s">
        <v>148</v>
      </c>
      <c r="H93" s="38">
        <v>21.192930508724462</v>
      </c>
      <c r="I93" s="49">
        <v>19.3</v>
      </c>
      <c r="J93" s="34" t="s">
        <v>148</v>
      </c>
      <c r="K93" s="34" t="s">
        <v>148</v>
      </c>
      <c r="L93" s="48">
        <v>-1</v>
      </c>
      <c r="M93" s="36">
        <v>0.3852769819803355</v>
      </c>
      <c r="N93" s="36" t="s">
        <v>148</v>
      </c>
      <c r="O93" s="36">
        <v>0.39053953933588986</v>
      </c>
      <c r="P93" s="36">
        <v>0.45058918042445639</v>
      </c>
    </row>
    <row r="94" spans="1:16" ht="15.75" customHeight="1" x14ac:dyDescent="0.35">
      <c r="A94" s="40" t="s">
        <v>13</v>
      </c>
      <c r="B94" s="33" t="s">
        <v>83</v>
      </c>
      <c r="C94" s="33" t="str">
        <f t="shared" si="1"/>
        <v>Liberia|HCD Index - Mean years of schooling</v>
      </c>
      <c r="D94" s="56" t="s">
        <v>72</v>
      </c>
      <c r="E94" s="38">
        <v>4.7</v>
      </c>
      <c r="F94" s="46">
        <v>6</v>
      </c>
      <c r="G94" s="38">
        <v>4.8</v>
      </c>
      <c r="H94" s="38">
        <v>4.9807633178190791</v>
      </c>
      <c r="I94" s="49">
        <v>9.43</v>
      </c>
      <c r="J94" s="38">
        <v>9.9999999999999645E-2</v>
      </c>
      <c r="K94" s="38">
        <v>-0.18076331781907928</v>
      </c>
      <c r="L94" s="48">
        <v>1</v>
      </c>
      <c r="M94" s="36">
        <v>0.24134434592236984</v>
      </c>
      <c r="N94" s="36">
        <v>0.24912964740373658</v>
      </c>
      <c r="O94" s="36">
        <v>0.26320261666367306</v>
      </c>
      <c r="P94" s="36">
        <v>0.60952610288129572</v>
      </c>
    </row>
    <row r="95" spans="1:16" ht="15.75" customHeight="1" x14ac:dyDescent="0.35">
      <c r="A95" s="40" t="s">
        <v>13</v>
      </c>
      <c r="B95" s="33" t="s">
        <v>84</v>
      </c>
      <c r="C95" s="33" t="str">
        <f t="shared" si="1"/>
        <v>Liberia|HCD Index - Harmonized test scores</v>
      </c>
      <c r="D95" s="56" t="s">
        <v>85</v>
      </c>
      <c r="E95" s="38">
        <v>332</v>
      </c>
      <c r="F95" s="46">
        <v>8</v>
      </c>
      <c r="G95" s="38">
        <v>331.74594116210898</v>
      </c>
      <c r="H95" s="38">
        <v>347.3622447625404</v>
      </c>
      <c r="I95" s="49">
        <v>403.89</v>
      </c>
      <c r="J95" s="38">
        <v>-0.2540588378910229</v>
      </c>
      <c r="K95" s="38">
        <v>-15.616303600431422</v>
      </c>
      <c r="L95" s="48">
        <v>1</v>
      </c>
      <c r="M95" s="36">
        <v>0.13760460512086739</v>
      </c>
      <c r="N95" s="36">
        <v>0.13630980267399848</v>
      </c>
      <c r="O95" s="36">
        <v>0.21589777639195942</v>
      </c>
      <c r="P95" s="36">
        <v>0.50399565219802567</v>
      </c>
    </row>
    <row r="96" spans="1:16" ht="15.75" customHeight="1" x14ac:dyDescent="0.35">
      <c r="A96" s="40" t="s">
        <v>13</v>
      </c>
      <c r="B96" s="33" t="s">
        <v>86</v>
      </c>
      <c r="C96" s="33" t="str">
        <f t="shared" si="1"/>
        <v>Liberia|HCD Index - Youth NEET</v>
      </c>
      <c r="D96" s="56" t="s">
        <v>87</v>
      </c>
      <c r="E96" s="38">
        <v>13.670999999999999</v>
      </c>
      <c r="F96" s="46">
        <v>4</v>
      </c>
      <c r="G96" s="38">
        <v>16.068000000000001</v>
      </c>
      <c r="H96" s="38">
        <v>12.122156693818466</v>
      </c>
      <c r="I96" s="49">
        <v>8.1199999999999992</v>
      </c>
      <c r="J96" s="38">
        <v>2.397000000000002</v>
      </c>
      <c r="K96" s="38">
        <v>3.9458433061815352</v>
      </c>
      <c r="L96" s="48">
        <v>-1</v>
      </c>
      <c r="M96" s="36">
        <v>0.72828574035626059</v>
      </c>
      <c r="N96" s="36">
        <v>0.64578179784319478</v>
      </c>
      <c r="O96" s="36">
        <v>0.78159641165160798</v>
      </c>
      <c r="P96" s="36">
        <v>0.91937769350548137</v>
      </c>
    </row>
    <row r="97" spans="1:16" ht="15.75" customHeight="1" x14ac:dyDescent="0.35">
      <c r="A97" s="40" t="s">
        <v>13</v>
      </c>
      <c r="B97" s="33" t="s">
        <v>88</v>
      </c>
      <c r="C97" s="33" t="str">
        <f t="shared" si="1"/>
        <v>Liberia|HCD Index - Youth literacy rate</v>
      </c>
      <c r="D97" s="56" t="s">
        <v>89</v>
      </c>
      <c r="E97" s="34" t="s">
        <v>148</v>
      </c>
      <c r="F97" s="46">
        <v>0</v>
      </c>
      <c r="G97" s="34" t="s">
        <v>148</v>
      </c>
      <c r="H97" s="34" t="s">
        <v>148</v>
      </c>
      <c r="I97" s="49">
        <v>87.12</v>
      </c>
      <c r="J97" s="34" t="s">
        <v>148</v>
      </c>
      <c r="K97" s="34" t="s">
        <v>148</v>
      </c>
      <c r="L97" s="48">
        <v>1</v>
      </c>
      <c r="M97" s="36" t="s">
        <v>148</v>
      </c>
      <c r="N97" s="36" t="s">
        <v>148</v>
      </c>
      <c r="O97" s="36" t="s">
        <v>148</v>
      </c>
      <c r="P97" s="36">
        <v>0.51321794436006074</v>
      </c>
    </row>
    <row r="98" spans="1:16" ht="15.75" customHeight="1" x14ac:dyDescent="0.35">
      <c r="A98" s="40" t="s">
        <v>13</v>
      </c>
      <c r="B98" s="33" t="s">
        <v>90</v>
      </c>
      <c r="C98" s="33" t="str">
        <f t="shared" si="1"/>
        <v>Liberia|HCD Index - Number of citations</v>
      </c>
      <c r="D98" s="56" t="s">
        <v>91</v>
      </c>
      <c r="E98" s="38">
        <v>7.0359999999999996</v>
      </c>
      <c r="F98" s="46">
        <v>11</v>
      </c>
      <c r="G98" s="38">
        <v>0.124</v>
      </c>
      <c r="H98" s="38">
        <v>8.1285341167054899</v>
      </c>
      <c r="I98" s="49">
        <v>16.73</v>
      </c>
      <c r="J98" s="38">
        <v>-6.9119999999999999</v>
      </c>
      <c r="K98" s="38">
        <v>-8.0045341167054893</v>
      </c>
      <c r="L98" s="48">
        <v>1</v>
      </c>
      <c r="M98" s="36">
        <v>5.6324875723653078E-2</v>
      </c>
      <c r="N98" s="36">
        <v>0</v>
      </c>
      <c r="O98" s="36">
        <v>6.5317546825112649E-2</v>
      </c>
      <c r="P98" s="36">
        <v>0.13610000072638115</v>
      </c>
    </row>
    <row r="99" spans="1:16" ht="15.75" customHeight="1" x14ac:dyDescent="0.35">
      <c r="A99" s="40" t="s">
        <v>13</v>
      </c>
      <c r="B99" s="33" t="s">
        <v>92</v>
      </c>
      <c r="C99" s="33" t="str">
        <f t="shared" si="1"/>
        <v>Liberia|HCD Index - Penetration rate fin services</v>
      </c>
      <c r="D99" s="56" t="s">
        <v>93</v>
      </c>
      <c r="E99" s="34" t="s">
        <v>148</v>
      </c>
      <c r="F99" s="46">
        <v>0</v>
      </c>
      <c r="G99" s="34" t="s">
        <v>148</v>
      </c>
      <c r="H99" s="34" t="s">
        <v>148</v>
      </c>
      <c r="I99" s="49">
        <v>139.31</v>
      </c>
      <c r="J99" s="34" t="s">
        <v>148</v>
      </c>
      <c r="K99" s="34" t="s">
        <v>148</v>
      </c>
      <c r="L99" s="48">
        <v>1</v>
      </c>
      <c r="M99" s="36" t="s">
        <v>148</v>
      </c>
      <c r="N99" s="36" t="s">
        <v>148</v>
      </c>
      <c r="O99" s="36" t="s">
        <v>148</v>
      </c>
      <c r="P99" s="36">
        <v>0.53671864629311017</v>
      </c>
    </row>
    <row r="100" spans="1:16" ht="15.75" customHeight="1" x14ac:dyDescent="0.35">
      <c r="A100" s="40" t="s">
        <v>13</v>
      </c>
      <c r="B100" s="33" t="s">
        <v>94</v>
      </c>
      <c r="C100" s="33" t="str">
        <f t="shared" si="1"/>
        <v>Liberia|HCD Index - Individuals using Internet</v>
      </c>
      <c r="D100" s="56" t="s">
        <v>95</v>
      </c>
      <c r="E100" s="38">
        <v>16.3</v>
      </c>
      <c r="F100" s="46">
        <v>11</v>
      </c>
      <c r="G100" s="38">
        <v>22</v>
      </c>
      <c r="H100" s="38">
        <v>19.216267874032077</v>
      </c>
      <c r="I100" s="49">
        <v>47.51</v>
      </c>
      <c r="J100" s="38">
        <v>5.6999999999999993</v>
      </c>
      <c r="K100" s="38">
        <v>2.7837321259679229</v>
      </c>
      <c r="L100" s="48">
        <v>1</v>
      </c>
      <c r="M100" s="36">
        <v>3.8847158739700322E-2</v>
      </c>
      <c r="N100" s="36">
        <v>7.5292214637973448E-2</v>
      </c>
      <c r="O100" s="36">
        <v>5.7493394824513856E-2</v>
      </c>
      <c r="P100" s="36">
        <v>0.23842216074718114</v>
      </c>
    </row>
    <row r="101" spans="1:16" ht="15.75" customHeight="1" x14ac:dyDescent="0.35">
      <c r="A101" s="40" t="s">
        <v>13</v>
      </c>
      <c r="B101" s="33" t="s">
        <v>96</v>
      </c>
      <c r="C101" s="33" t="str">
        <f t="shared" si="1"/>
        <v>Liberia|HCD Index - New business density</v>
      </c>
      <c r="D101" s="56" t="s">
        <v>97</v>
      </c>
      <c r="E101" s="38">
        <v>2.16386340649555E-2</v>
      </c>
      <c r="F101" s="46">
        <v>12</v>
      </c>
      <c r="G101" s="38">
        <v>2.1067837382981298E-2</v>
      </c>
      <c r="H101" s="38">
        <v>2.5222148259279525E-2</v>
      </c>
      <c r="I101" s="49">
        <v>0.05</v>
      </c>
      <c r="J101" s="38">
        <v>-5.7079668197420122E-4</v>
      </c>
      <c r="K101" s="38">
        <v>-4.1543108762982263E-3</v>
      </c>
      <c r="L101" s="48">
        <v>1</v>
      </c>
      <c r="M101" s="36">
        <v>0</v>
      </c>
      <c r="N101" s="36">
        <v>0</v>
      </c>
      <c r="O101" s="36">
        <v>8.8248194103486145E-5</v>
      </c>
      <c r="P101" s="36">
        <v>8.035341915548519E-4</v>
      </c>
    </row>
    <row r="102" spans="1:16" ht="15.75" customHeight="1" x14ac:dyDescent="0.35">
      <c r="A102" s="40" t="s">
        <v>14</v>
      </c>
      <c r="B102" s="33" t="s">
        <v>63</v>
      </c>
      <c r="C102" s="33" t="str">
        <f t="shared" si="1"/>
        <v>Mali|HCD Index - Fertility rate</v>
      </c>
      <c r="D102" s="56" t="s">
        <v>64</v>
      </c>
      <c r="E102" s="38">
        <v>5.968</v>
      </c>
      <c r="F102" s="46">
        <v>14</v>
      </c>
      <c r="G102" s="38">
        <v>5.7850000000000001</v>
      </c>
      <c r="H102" s="38">
        <v>5.6671255640457705</v>
      </c>
      <c r="I102" s="49">
        <v>4.26</v>
      </c>
      <c r="J102" s="38">
        <v>-0.18299999999999983</v>
      </c>
      <c r="K102" s="38">
        <v>0.11787443595422964</v>
      </c>
      <c r="L102" s="48">
        <v>-1</v>
      </c>
      <c r="M102" s="36">
        <v>0.19303584848367408</v>
      </c>
      <c r="N102" s="36">
        <v>0.22723290586267925</v>
      </c>
      <c r="O102" s="36">
        <v>0.24926000340281401</v>
      </c>
      <c r="P102" s="36">
        <v>0.51149254951186673</v>
      </c>
    </row>
    <row r="103" spans="1:16" ht="15.75" customHeight="1" x14ac:dyDescent="0.35">
      <c r="A103" s="40" t="s">
        <v>14</v>
      </c>
      <c r="B103" s="33" t="s">
        <v>65</v>
      </c>
      <c r="C103" s="33" t="str">
        <f t="shared" si="1"/>
        <v>Mali|HCD Index - Maternal mortality rate</v>
      </c>
      <c r="D103" s="56" t="s">
        <v>66</v>
      </c>
      <c r="E103" s="38">
        <v>562</v>
      </c>
      <c r="F103" s="46">
        <v>0</v>
      </c>
      <c r="G103" s="34" t="s">
        <v>148</v>
      </c>
      <c r="H103" s="38">
        <v>521.25927201752359</v>
      </c>
      <c r="I103" s="49">
        <v>211.28</v>
      </c>
      <c r="J103" s="34" t="s">
        <v>148</v>
      </c>
      <c r="K103" s="34" t="s">
        <v>148</v>
      </c>
      <c r="L103" s="48">
        <v>-1</v>
      </c>
      <c r="M103" s="36">
        <v>0.5081064631759481</v>
      </c>
      <c r="N103" s="36" t="s">
        <v>148</v>
      </c>
      <c r="O103" s="36">
        <v>0.54520436138811557</v>
      </c>
      <c r="P103" s="36">
        <v>0.82746457997901357</v>
      </c>
    </row>
    <row r="104" spans="1:16" ht="15.75" customHeight="1" x14ac:dyDescent="0.35">
      <c r="A104" s="40" t="s">
        <v>14</v>
      </c>
      <c r="B104" s="33" t="s">
        <v>67</v>
      </c>
      <c r="C104" s="33" t="str">
        <f t="shared" si="1"/>
        <v>Mali|HCD Index - Under-5 mortality rate</v>
      </c>
      <c r="D104" s="56" t="s">
        <v>68</v>
      </c>
      <c r="E104" s="38">
        <v>101.1</v>
      </c>
      <c r="F104" s="46">
        <v>12</v>
      </c>
      <c r="G104" s="38">
        <v>94</v>
      </c>
      <c r="H104" s="38">
        <v>87.220598205950779</v>
      </c>
      <c r="I104" s="49">
        <v>38.72</v>
      </c>
      <c r="J104" s="38">
        <v>-7.0999999999999943</v>
      </c>
      <c r="K104" s="38">
        <v>6.7794017940492211</v>
      </c>
      <c r="L104" s="48">
        <v>-1</v>
      </c>
      <c r="M104" s="36">
        <v>0.18647986564687358</v>
      </c>
      <c r="N104" s="36">
        <v>0.24749401523640358</v>
      </c>
      <c r="O104" s="36">
        <v>0.30575309061522721</v>
      </c>
      <c r="P104" s="36">
        <v>0.72257782430584616</v>
      </c>
    </row>
    <row r="105" spans="1:16" ht="15.75" customHeight="1" x14ac:dyDescent="0.35">
      <c r="A105" s="40" t="s">
        <v>14</v>
      </c>
      <c r="B105" s="33" t="s">
        <v>69</v>
      </c>
      <c r="C105" s="33" t="str">
        <f t="shared" si="1"/>
        <v>Mali|HCD Index - Under-5 stunting rate</v>
      </c>
      <c r="D105" s="56" t="s">
        <v>70</v>
      </c>
      <c r="E105" s="38">
        <v>28.4</v>
      </c>
      <c r="F105" s="46">
        <v>8</v>
      </c>
      <c r="G105" s="38">
        <v>25.7</v>
      </c>
      <c r="H105" s="38">
        <v>25.384398600968606</v>
      </c>
      <c r="I105" s="49">
        <v>19.170000000000002</v>
      </c>
      <c r="J105" s="38">
        <v>-2.6999999999999993</v>
      </c>
      <c r="K105" s="38">
        <v>0.31560139903139373</v>
      </c>
      <c r="L105" s="48">
        <v>-1</v>
      </c>
      <c r="M105" s="36">
        <v>0.46894904741506049</v>
      </c>
      <c r="N105" s="36">
        <v>0.53665826816482853</v>
      </c>
      <c r="O105" s="36">
        <v>0.54457275882999612</v>
      </c>
      <c r="P105" s="36">
        <v>0.70034108471930911</v>
      </c>
    </row>
    <row r="106" spans="1:16" ht="15.75" customHeight="1" x14ac:dyDescent="0.35">
      <c r="A106" s="40" t="s">
        <v>14</v>
      </c>
      <c r="B106" s="33" t="s">
        <v>71</v>
      </c>
      <c r="C106" s="33" t="str">
        <f t="shared" si="1"/>
        <v>Mali|HCD Index - Life expectancy at birth</v>
      </c>
      <c r="D106" s="56" t="s">
        <v>72</v>
      </c>
      <c r="E106" s="38">
        <v>58.451999999999998</v>
      </c>
      <c r="F106" s="46">
        <v>11</v>
      </c>
      <c r="G106" s="38">
        <v>59.305999999999997</v>
      </c>
      <c r="H106" s="38">
        <v>59.714111688214764</v>
      </c>
      <c r="I106" s="49">
        <v>67.16</v>
      </c>
      <c r="J106" s="38">
        <v>0.8539999999999992</v>
      </c>
      <c r="K106" s="38">
        <v>-0.40811168821476684</v>
      </c>
      <c r="L106" s="48">
        <v>1</v>
      </c>
      <c r="M106" s="36">
        <v>0.15455352960061752</v>
      </c>
      <c r="N106" s="36">
        <v>0.18351747831225398</v>
      </c>
      <c r="O106" s="36">
        <v>0.19735884365894238</v>
      </c>
      <c r="P106" s="36">
        <v>0.44985460796702953</v>
      </c>
    </row>
    <row r="107" spans="1:16" ht="15.75" customHeight="1" x14ac:dyDescent="0.35">
      <c r="A107" s="40" t="s">
        <v>14</v>
      </c>
      <c r="B107" s="33" t="s">
        <v>73</v>
      </c>
      <c r="C107" s="33" t="str">
        <f t="shared" si="1"/>
        <v>Mali|HCD Index - Government health exp.</v>
      </c>
      <c r="D107" s="56" t="s">
        <v>74</v>
      </c>
      <c r="E107" s="38">
        <v>5.4306330699999998</v>
      </c>
      <c r="F107" s="46">
        <v>6</v>
      </c>
      <c r="G107" s="38">
        <v>5.4306330699999998</v>
      </c>
      <c r="H107" s="38">
        <v>5.8974861972089956</v>
      </c>
      <c r="I107" s="49">
        <v>9.67</v>
      </c>
      <c r="J107" s="38">
        <v>0</v>
      </c>
      <c r="K107" s="38">
        <v>-0.46685312720899574</v>
      </c>
      <c r="L107" s="48">
        <v>1</v>
      </c>
      <c r="M107" s="36">
        <v>0.16217396581027027</v>
      </c>
      <c r="N107" s="36">
        <v>0.16217396581027027</v>
      </c>
      <c r="O107" s="36">
        <v>0.18967415457418163</v>
      </c>
      <c r="P107" s="36">
        <v>0.4120784702152519</v>
      </c>
    </row>
    <row r="108" spans="1:16" ht="15.75" customHeight="1" x14ac:dyDescent="0.35">
      <c r="A108" s="40" t="s">
        <v>14</v>
      </c>
      <c r="B108" s="33" t="s">
        <v>75</v>
      </c>
      <c r="C108" s="33" t="str">
        <f t="shared" si="1"/>
        <v>Mali|HCD Index - Child Marriage</v>
      </c>
      <c r="D108" s="56" t="s">
        <v>76</v>
      </c>
      <c r="E108" s="34" t="s">
        <v>148</v>
      </c>
      <c r="F108" s="46">
        <v>10</v>
      </c>
      <c r="G108" s="38">
        <v>53.7</v>
      </c>
      <c r="H108" s="34" t="s">
        <v>148</v>
      </c>
      <c r="I108" s="49">
        <v>16.02</v>
      </c>
      <c r="J108" s="34" t="s">
        <v>148</v>
      </c>
      <c r="K108" s="34" t="s">
        <v>148</v>
      </c>
      <c r="L108" s="48">
        <v>-1</v>
      </c>
      <c r="M108" s="36" t="s">
        <v>148</v>
      </c>
      <c r="N108" s="36">
        <v>0</v>
      </c>
      <c r="O108" s="36" t="s">
        <v>148</v>
      </c>
      <c r="P108" s="36">
        <v>0.89353471144569141</v>
      </c>
    </row>
    <row r="109" spans="1:16" ht="15.75" customHeight="1" x14ac:dyDescent="0.35">
      <c r="A109" s="40" t="s">
        <v>14</v>
      </c>
      <c r="B109" s="33" t="s">
        <v>77</v>
      </c>
      <c r="C109" s="33" t="str">
        <f t="shared" si="1"/>
        <v>Mali|HCD Index - Government Education exp.</v>
      </c>
      <c r="D109" s="56" t="s">
        <v>78</v>
      </c>
      <c r="E109" s="38">
        <v>3.7897698879241899</v>
      </c>
      <c r="F109" s="46">
        <v>9</v>
      </c>
      <c r="G109" s="38">
        <v>3.4386799335479701</v>
      </c>
      <c r="H109" s="38">
        <v>3.8820919689028601</v>
      </c>
      <c r="I109" s="49">
        <v>4.43</v>
      </c>
      <c r="J109" s="38">
        <v>-0.35108995437621981</v>
      </c>
      <c r="K109" s="38">
        <v>-0.44341203535489004</v>
      </c>
      <c r="L109" s="48">
        <v>1</v>
      </c>
      <c r="M109" s="36">
        <v>0.3628245595261716</v>
      </c>
      <c r="N109" s="36">
        <v>0.28269720094491474</v>
      </c>
      <c r="O109" s="36">
        <v>0.38389472799820579</v>
      </c>
      <c r="P109" s="36">
        <v>0.5092981710650879</v>
      </c>
    </row>
    <row r="110" spans="1:16" ht="15.75" customHeight="1" x14ac:dyDescent="0.35">
      <c r="A110" s="40" t="s">
        <v>14</v>
      </c>
      <c r="B110" s="33" t="s">
        <v>79</v>
      </c>
      <c r="C110" s="33" t="str">
        <f t="shared" si="1"/>
        <v>Mali|HCD Index - Ratio of teachers</v>
      </c>
      <c r="D110" s="56" t="s">
        <v>80</v>
      </c>
      <c r="E110" s="34" t="s">
        <v>148</v>
      </c>
      <c r="F110" s="46">
        <v>0</v>
      </c>
      <c r="G110" s="34" t="s">
        <v>148</v>
      </c>
      <c r="H110" s="34" t="s">
        <v>148</v>
      </c>
      <c r="I110" s="49">
        <v>40</v>
      </c>
      <c r="J110" s="34" t="s">
        <v>148</v>
      </c>
      <c r="K110" s="34" t="s">
        <v>148</v>
      </c>
      <c r="L110" s="48">
        <v>-1</v>
      </c>
      <c r="M110" s="36" t="s">
        <v>148</v>
      </c>
      <c r="N110" s="36" t="s">
        <v>148</v>
      </c>
      <c r="O110" s="36" t="s">
        <v>148</v>
      </c>
      <c r="P110" s="36">
        <v>0.44084722039107377</v>
      </c>
    </row>
    <row r="111" spans="1:16" ht="15.75" customHeight="1" x14ac:dyDescent="0.35">
      <c r="A111" s="40" t="s">
        <v>14</v>
      </c>
      <c r="B111" s="33" t="s">
        <v>81</v>
      </c>
      <c r="C111" s="33" t="str">
        <f t="shared" si="1"/>
        <v>Mali|HCD Index - Children out of school</v>
      </c>
      <c r="D111" s="56" t="s">
        <v>82</v>
      </c>
      <c r="E111" s="38">
        <v>32.594879150390597</v>
      </c>
      <c r="F111" s="46">
        <v>10</v>
      </c>
      <c r="G111" s="38">
        <v>40.988410949707003</v>
      </c>
      <c r="H111" s="38">
        <v>32.341554083708765</v>
      </c>
      <c r="I111" s="49">
        <v>29.45</v>
      </c>
      <c r="J111" s="38">
        <v>8.3935317993164063</v>
      </c>
      <c r="K111" s="38">
        <v>8.6468568659982381</v>
      </c>
      <c r="L111" s="48">
        <v>-1</v>
      </c>
      <c r="M111" s="36">
        <v>2.9073394034247579E-2</v>
      </c>
      <c r="N111" s="36">
        <v>0</v>
      </c>
      <c r="O111" s="36">
        <v>3.7104340168064104E-2</v>
      </c>
      <c r="P111" s="36">
        <v>0.12874332865876262</v>
      </c>
    </row>
    <row r="112" spans="1:16" ht="15.75" customHeight="1" x14ac:dyDescent="0.35">
      <c r="A112" s="40" t="s">
        <v>14</v>
      </c>
      <c r="B112" s="33" t="s">
        <v>83</v>
      </c>
      <c r="C112" s="33" t="str">
        <f t="shared" si="1"/>
        <v>Mali|HCD Index - Mean years of schooling</v>
      </c>
      <c r="D112" s="56" t="s">
        <v>72</v>
      </c>
      <c r="E112" s="38">
        <v>2.4</v>
      </c>
      <c r="F112" s="46">
        <v>14</v>
      </c>
      <c r="G112" s="38">
        <v>1.6267100000000001</v>
      </c>
      <c r="H112" s="38">
        <v>2.6953013919201942</v>
      </c>
      <c r="I112" s="49">
        <v>4.8099999999999996</v>
      </c>
      <c r="J112" s="38">
        <v>-0.77328999999999981</v>
      </c>
      <c r="K112" s="38">
        <v>-1.0685913919201941</v>
      </c>
      <c r="L112" s="48">
        <v>1</v>
      </c>
      <c r="M112" s="36">
        <v>6.2282411850934138E-2</v>
      </c>
      <c r="N112" s="36">
        <v>2.0794540256730649E-3</v>
      </c>
      <c r="O112" s="36">
        <v>8.5272515490593712E-2</v>
      </c>
      <c r="P112" s="36">
        <v>0.25029011753208774</v>
      </c>
    </row>
    <row r="113" spans="1:16" ht="15.75" customHeight="1" x14ac:dyDescent="0.35">
      <c r="A113" s="40" t="s">
        <v>14</v>
      </c>
      <c r="B113" s="33" t="s">
        <v>84</v>
      </c>
      <c r="C113" s="33" t="str">
        <f t="shared" si="1"/>
        <v>Mali|HCD Index - Harmonized test scores</v>
      </c>
      <c r="D113" s="56" t="s">
        <v>85</v>
      </c>
      <c r="E113" s="38">
        <v>307</v>
      </c>
      <c r="F113" s="46">
        <v>10</v>
      </c>
      <c r="G113" s="38">
        <v>307.36495971679699</v>
      </c>
      <c r="H113" s="38">
        <v>321.20544922319249</v>
      </c>
      <c r="I113" s="49">
        <v>373.48</v>
      </c>
      <c r="J113" s="38">
        <v>0.36495971679698869</v>
      </c>
      <c r="K113" s="38">
        <v>-13.8404895063955</v>
      </c>
      <c r="L113" s="48">
        <v>1</v>
      </c>
      <c r="M113" s="36">
        <v>1.0192933712656843E-2</v>
      </c>
      <c r="N113" s="36">
        <v>1.2052938813207703E-2</v>
      </c>
      <c r="O113" s="36">
        <v>8.2590534857913678E-2</v>
      </c>
      <c r="P113" s="36">
        <v>0.34899429350990868</v>
      </c>
    </row>
    <row r="114" spans="1:16" ht="15.75" customHeight="1" x14ac:dyDescent="0.35">
      <c r="A114" s="40" t="s">
        <v>14</v>
      </c>
      <c r="B114" s="33" t="s">
        <v>86</v>
      </c>
      <c r="C114" s="33" t="str">
        <f t="shared" si="1"/>
        <v>Mali|HCD Index - Youth NEET</v>
      </c>
      <c r="D114" s="56" t="s">
        <v>87</v>
      </c>
      <c r="E114" s="38">
        <v>28.56</v>
      </c>
      <c r="F114" s="46">
        <v>9</v>
      </c>
      <c r="G114" s="38">
        <v>27.44</v>
      </c>
      <c r="H114" s="38">
        <v>25.32432120367606</v>
      </c>
      <c r="I114" s="49">
        <v>16.96</v>
      </c>
      <c r="J114" s="38">
        <v>-1.1199999999999974</v>
      </c>
      <c r="K114" s="38">
        <v>2.115678796323941</v>
      </c>
      <c r="L114" s="48">
        <v>-1</v>
      </c>
      <c r="M114" s="36">
        <v>0.21581131395783137</v>
      </c>
      <c r="N114" s="36">
        <v>0.25436134133147897</v>
      </c>
      <c r="O114" s="36">
        <v>0.32718230161017003</v>
      </c>
      <c r="P114" s="36">
        <v>0.61502030978416034</v>
      </c>
    </row>
    <row r="115" spans="1:16" ht="15.75" customHeight="1" x14ac:dyDescent="0.35">
      <c r="A115" s="40" t="s">
        <v>14</v>
      </c>
      <c r="B115" s="33" t="s">
        <v>88</v>
      </c>
      <c r="C115" s="33" t="str">
        <f t="shared" si="1"/>
        <v>Mali|HCD Index - Youth literacy rate</v>
      </c>
      <c r="D115" s="56" t="s">
        <v>89</v>
      </c>
      <c r="E115" s="38">
        <v>50.134700775146499</v>
      </c>
      <c r="F115" s="46">
        <v>9</v>
      </c>
      <c r="G115" s="38">
        <v>46.157341003417997</v>
      </c>
      <c r="H115" s="38">
        <v>52.961544566333224</v>
      </c>
      <c r="I115" s="49">
        <v>69.67</v>
      </c>
      <c r="J115" s="38">
        <v>-3.9773597717285014</v>
      </c>
      <c r="K115" s="38">
        <v>-6.8042035629152267</v>
      </c>
      <c r="L115" s="48">
        <v>1</v>
      </c>
      <c r="M115" s="36">
        <v>7.8453615935014015E-2</v>
      </c>
      <c r="N115" s="36">
        <v>3.1704222414917514E-2</v>
      </c>
      <c r="O115" s="36">
        <v>0.11167998729658633</v>
      </c>
      <c r="P115" s="36">
        <v>0.30811795204801729</v>
      </c>
    </row>
    <row r="116" spans="1:16" ht="15.75" customHeight="1" x14ac:dyDescent="0.35">
      <c r="A116" s="40" t="s">
        <v>14</v>
      </c>
      <c r="B116" s="33" t="s">
        <v>90</v>
      </c>
      <c r="C116" s="33" t="str">
        <f t="shared" si="1"/>
        <v>Mali|HCD Index - Number of citations</v>
      </c>
      <c r="D116" s="56" t="s">
        <v>91</v>
      </c>
      <c r="E116" s="38">
        <v>2.6469999999999998</v>
      </c>
      <c r="F116" s="46">
        <v>6</v>
      </c>
      <c r="G116" s="38">
        <v>0.52600000000000002</v>
      </c>
      <c r="H116" s="38">
        <v>8.1285341167054899</v>
      </c>
      <c r="I116" s="49">
        <v>6.29</v>
      </c>
      <c r="J116" s="38">
        <v>-2.1209999999999996</v>
      </c>
      <c r="K116" s="38">
        <v>-7.6025341167054901</v>
      </c>
      <c r="L116" s="48">
        <v>1</v>
      </c>
      <c r="M116" s="36">
        <v>2.0198925182791851E-2</v>
      </c>
      <c r="N116" s="36">
        <v>2.7409299453421709E-3</v>
      </c>
      <c r="O116" s="36">
        <v>2.3582040646914004E-2</v>
      </c>
      <c r="P116" s="36">
        <v>5.021097121494382E-2</v>
      </c>
    </row>
    <row r="117" spans="1:16" ht="15.75" customHeight="1" x14ac:dyDescent="0.35">
      <c r="A117" s="40" t="s">
        <v>14</v>
      </c>
      <c r="B117" s="33" t="s">
        <v>92</v>
      </c>
      <c r="C117" s="33" t="str">
        <f t="shared" si="1"/>
        <v>Mali|HCD Index - Penetration rate fin services</v>
      </c>
      <c r="D117" s="56" t="s">
        <v>93</v>
      </c>
      <c r="E117" s="38">
        <v>47.04</v>
      </c>
      <c r="F117" s="46">
        <v>1</v>
      </c>
      <c r="G117" s="38">
        <v>139.31</v>
      </c>
      <c r="H117" s="38">
        <v>57.591947803899423</v>
      </c>
      <c r="I117" s="49">
        <v>175.3</v>
      </c>
      <c r="J117" s="38">
        <v>92.27000000000001</v>
      </c>
      <c r="K117" s="38">
        <v>81.718052196100587</v>
      </c>
      <c r="L117" s="48">
        <v>1</v>
      </c>
      <c r="M117" s="36">
        <v>0.17631525866873585</v>
      </c>
      <c r="N117" s="36">
        <v>0.53671864629311017</v>
      </c>
      <c r="O117" s="36">
        <v>0.21753079713802087</v>
      </c>
      <c r="P117" s="36">
        <v>0.6772932963103685</v>
      </c>
    </row>
    <row r="118" spans="1:16" ht="15.75" customHeight="1" x14ac:dyDescent="0.35">
      <c r="A118" s="40" t="s">
        <v>14</v>
      </c>
      <c r="B118" s="33" t="s">
        <v>94</v>
      </c>
      <c r="C118" s="33" t="str">
        <f t="shared" si="1"/>
        <v>Mali|HCD Index - Individuals using Internet</v>
      </c>
      <c r="D118" s="56" t="s">
        <v>95</v>
      </c>
      <c r="E118" s="38">
        <v>15.6</v>
      </c>
      <c r="F118" s="46">
        <v>9</v>
      </c>
      <c r="G118" s="38">
        <v>26</v>
      </c>
      <c r="H118" s="38">
        <v>18.391029376374256</v>
      </c>
      <c r="I118" s="49">
        <v>45.47</v>
      </c>
      <c r="J118" s="38">
        <v>10.4</v>
      </c>
      <c r="K118" s="38">
        <v>7.6089706236257442</v>
      </c>
      <c r="L118" s="48">
        <v>1</v>
      </c>
      <c r="M118" s="36">
        <v>3.4371450120614142E-2</v>
      </c>
      <c r="N118" s="36">
        <v>0.100867692461323</v>
      </c>
      <c r="O118" s="36">
        <v>5.2216927600558377E-2</v>
      </c>
      <c r="P118" s="36">
        <v>0.22537574652041173</v>
      </c>
    </row>
    <row r="119" spans="1:16" ht="15.75" customHeight="1" x14ac:dyDescent="0.35">
      <c r="A119" s="40" t="s">
        <v>14</v>
      </c>
      <c r="B119" s="33" t="s">
        <v>96</v>
      </c>
      <c r="C119" s="33" t="str">
        <f t="shared" si="1"/>
        <v>Mali|HCD Index - New business density</v>
      </c>
      <c r="D119" s="56" t="s">
        <v>97</v>
      </c>
      <c r="E119" s="38">
        <v>0.33066777260047597</v>
      </c>
      <c r="F119" s="46">
        <v>10</v>
      </c>
      <c r="G119" s="38">
        <v>0.26794215342987499</v>
      </c>
      <c r="H119" s="38">
        <v>0.38542874564351964</v>
      </c>
      <c r="I119" s="49">
        <v>0.83</v>
      </c>
      <c r="J119" s="38">
        <v>-6.2725619170600988E-2</v>
      </c>
      <c r="K119" s="38">
        <v>-0.11748659221364466</v>
      </c>
      <c r="L119" s="48">
        <v>1</v>
      </c>
      <c r="M119" s="36">
        <v>7.6102010267772996E-3</v>
      </c>
      <c r="N119" s="36">
        <v>6.0655098896259026E-3</v>
      </c>
      <c r="O119" s="36">
        <v>8.9587535136218168E-3</v>
      </c>
      <c r="P119" s="36">
        <v>1.988929685751099E-2</v>
      </c>
    </row>
    <row r="120" spans="1:16" ht="15.75" customHeight="1" x14ac:dyDescent="0.35">
      <c r="A120" s="33" t="s">
        <v>7</v>
      </c>
      <c r="B120" s="33" t="s">
        <v>63</v>
      </c>
      <c r="C120" s="33" t="str">
        <f t="shared" si="1"/>
        <v>Burkina Faso|HCD Index - Fertility rate</v>
      </c>
      <c r="D120" s="56" t="s">
        <v>64</v>
      </c>
      <c r="E120" s="34">
        <v>5.2709999999999999</v>
      </c>
      <c r="F120" s="46">
        <v>11</v>
      </c>
      <c r="G120" s="34">
        <v>5.109</v>
      </c>
      <c r="H120" s="34">
        <v>5.0052645522931059</v>
      </c>
      <c r="I120" s="49">
        <v>3.77</v>
      </c>
      <c r="J120" s="34">
        <v>-0.16199999999999992</v>
      </c>
      <c r="K120" s="34">
        <v>0.10373544770689413</v>
      </c>
      <c r="L120" s="50">
        <v>-1</v>
      </c>
      <c r="M120" s="36">
        <v>0.32328365718950258</v>
      </c>
      <c r="N120" s="36">
        <v>0.35355646208239239</v>
      </c>
      <c r="O120" s="36">
        <v>0.37294141868058611</v>
      </c>
      <c r="P120" s="36">
        <v>0.6045479452457363</v>
      </c>
    </row>
    <row r="121" spans="1:16" ht="15.75" customHeight="1" x14ac:dyDescent="0.35">
      <c r="A121" s="33" t="s">
        <v>7</v>
      </c>
      <c r="B121" s="33" t="s">
        <v>65</v>
      </c>
      <c r="C121" s="33" t="str">
        <f t="shared" si="1"/>
        <v>Burkina Faso|HCD Index - Maternal mortality rate</v>
      </c>
      <c r="D121" s="56" t="s">
        <v>66</v>
      </c>
      <c r="E121" s="34">
        <v>320</v>
      </c>
      <c r="F121" s="46">
        <v>0</v>
      </c>
      <c r="G121" s="34" t="s">
        <v>148</v>
      </c>
      <c r="H121" s="34">
        <v>296.80243246549384</v>
      </c>
      <c r="I121" s="49">
        <v>120.3</v>
      </c>
      <c r="J121" s="34" t="s">
        <v>148</v>
      </c>
      <c r="K121" s="34" t="s">
        <v>148</v>
      </c>
      <c r="L121" s="50">
        <v>-1</v>
      </c>
      <c r="M121" s="36">
        <v>0.72846804756408334</v>
      </c>
      <c r="N121" s="36" t="s">
        <v>148</v>
      </c>
      <c r="O121" s="36">
        <v>0.74959140597670537</v>
      </c>
      <c r="P121" s="36">
        <v>0.91030896816369355</v>
      </c>
    </row>
    <row r="122" spans="1:16" ht="15.75" customHeight="1" x14ac:dyDescent="0.35">
      <c r="A122" s="33" t="s">
        <v>7</v>
      </c>
      <c r="B122" s="33" t="s">
        <v>67</v>
      </c>
      <c r="C122" s="33" t="str">
        <f t="shared" si="1"/>
        <v>Burkina Faso|HCD Index - Under-5 mortality rate</v>
      </c>
      <c r="D122" s="56" t="s">
        <v>68</v>
      </c>
      <c r="E122" s="34">
        <v>93.9</v>
      </c>
      <c r="F122" s="46">
        <v>10</v>
      </c>
      <c r="G122" s="34">
        <v>87.5</v>
      </c>
      <c r="H122" s="34">
        <v>81.009042250630856</v>
      </c>
      <c r="I122" s="49">
        <v>35.96</v>
      </c>
      <c r="J122" s="34">
        <v>-6.4000000000000057</v>
      </c>
      <c r="K122" s="34">
        <v>6.4909577493691444</v>
      </c>
      <c r="L122" s="50">
        <v>-1</v>
      </c>
      <c r="M122" s="36">
        <v>0.24835336945597436</v>
      </c>
      <c r="N122" s="36">
        <v>0.30335203950850853</v>
      </c>
      <c r="O122" s="36">
        <v>0.3591323588182731</v>
      </c>
      <c r="P122" s="36">
        <v>0.74627224500570266</v>
      </c>
    </row>
    <row r="123" spans="1:16" ht="15.75" customHeight="1" x14ac:dyDescent="0.35">
      <c r="A123" s="33" t="s">
        <v>7</v>
      </c>
      <c r="B123" s="33" t="s">
        <v>69</v>
      </c>
      <c r="C123" s="33" t="str">
        <f t="shared" si="1"/>
        <v>Burkina Faso|HCD Index - Under-5 stunting rate</v>
      </c>
      <c r="D123" s="56" t="s">
        <v>70</v>
      </c>
      <c r="E123" s="34">
        <v>28.3</v>
      </c>
      <c r="F123" s="46">
        <v>7</v>
      </c>
      <c r="G123" s="34">
        <v>25.5</v>
      </c>
      <c r="H123" s="34">
        <v>25.29501691575393</v>
      </c>
      <c r="I123" s="49">
        <v>19.11</v>
      </c>
      <c r="J123" s="34">
        <v>-2.8000000000000007</v>
      </c>
      <c r="K123" s="34">
        <v>0.20498308424607004</v>
      </c>
      <c r="L123" s="50">
        <v>-1</v>
      </c>
      <c r="M123" s="36">
        <v>0.4714567963317185</v>
      </c>
      <c r="N123" s="36">
        <v>0.54167376599814465</v>
      </c>
      <c r="O123" s="36">
        <v>0.54681422707265781</v>
      </c>
      <c r="P123" s="36">
        <v>0.70203407294123388</v>
      </c>
    </row>
    <row r="124" spans="1:16" ht="15.75" customHeight="1" x14ac:dyDescent="0.35">
      <c r="A124" s="33" t="s">
        <v>7</v>
      </c>
      <c r="B124" s="33" t="s">
        <v>71</v>
      </c>
      <c r="C124" s="33" t="str">
        <f t="shared" si="1"/>
        <v>Burkina Faso|HCD Index - Life expectancy at birth</v>
      </c>
      <c r="D124" s="56" t="s">
        <v>72</v>
      </c>
      <c r="E124" s="34">
        <v>60.768000000000001</v>
      </c>
      <c r="F124" s="46">
        <v>9</v>
      </c>
      <c r="G124" s="34">
        <v>61.576999999999998</v>
      </c>
      <c r="H124" s="34">
        <v>62.080119398300056</v>
      </c>
      <c r="I124" s="49">
        <v>69.819999999999993</v>
      </c>
      <c r="J124" s="34">
        <v>0.8089999999999975</v>
      </c>
      <c r="K124" s="34">
        <v>-0.5031193983000577</v>
      </c>
      <c r="L124" s="50">
        <v>1</v>
      </c>
      <c r="M124" s="36">
        <v>0.23310213055629689</v>
      </c>
      <c r="N124" s="36">
        <v>0.26053987588148875</v>
      </c>
      <c r="O124" s="36">
        <v>0.27760348764752185</v>
      </c>
      <c r="P124" s="36">
        <v>0.54010370330265522</v>
      </c>
    </row>
    <row r="125" spans="1:16" ht="15.75" customHeight="1" x14ac:dyDescent="0.35">
      <c r="A125" s="33" t="s">
        <v>7</v>
      </c>
      <c r="B125" s="33" t="s">
        <v>73</v>
      </c>
      <c r="C125" s="33" t="str">
        <f t="shared" si="1"/>
        <v>Burkina Faso|HCD Index - Government health exp.</v>
      </c>
      <c r="D125" s="56" t="s">
        <v>74</v>
      </c>
      <c r="E125" s="34">
        <v>11.03399467</v>
      </c>
      <c r="F125" s="46">
        <v>2</v>
      </c>
      <c r="G125" s="34">
        <v>8.7847719200000007</v>
      </c>
      <c r="H125" s="34">
        <v>11.982549810974916</v>
      </c>
      <c r="I125" s="49">
        <v>19.649999999999999</v>
      </c>
      <c r="J125" s="34">
        <v>-2.2492227499999995</v>
      </c>
      <c r="K125" s="34">
        <v>-3.1977778909749155</v>
      </c>
      <c r="L125" s="50">
        <v>1</v>
      </c>
      <c r="M125" s="36">
        <v>0.49224244502058423</v>
      </c>
      <c r="N125" s="36">
        <v>0.35975098980239167</v>
      </c>
      <c r="O125" s="36">
        <v>0.54811750274106319</v>
      </c>
      <c r="P125" s="36">
        <v>1</v>
      </c>
    </row>
    <row r="126" spans="1:16" ht="15.75" customHeight="1" x14ac:dyDescent="0.35">
      <c r="A126" s="33" t="s">
        <v>7</v>
      </c>
      <c r="B126" s="33" t="s">
        <v>75</v>
      </c>
      <c r="C126" s="33" t="str">
        <f t="shared" si="1"/>
        <v>Burkina Faso|HCD Index - Child Marriage</v>
      </c>
      <c r="D126" s="56" t="s">
        <v>76</v>
      </c>
      <c r="E126" s="34" t="s">
        <v>148</v>
      </c>
      <c r="F126" s="46">
        <v>0</v>
      </c>
      <c r="G126" s="34" t="s">
        <v>148</v>
      </c>
      <c r="H126" s="34" t="s">
        <v>148</v>
      </c>
      <c r="I126" s="49">
        <v>16.02</v>
      </c>
      <c r="J126" s="34" t="s">
        <v>148</v>
      </c>
      <c r="K126" s="34" t="s">
        <v>148</v>
      </c>
      <c r="L126" s="50">
        <v>-1</v>
      </c>
      <c r="M126" s="36" t="s">
        <v>148</v>
      </c>
      <c r="N126" s="36" t="s">
        <v>148</v>
      </c>
      <c r="O126" s="36" t="s">
        <v>148</v>
      </c>
      <c r="P126" s="36">
        <v>0.89353471144569141</v>
      </c>
    </row>
    <row r="127" spans="1:16" ht="15.75" customHeight="1" x14ac:dyDescent="0.35">
      <c r="A127" s="33" t="s">
        <v>7</v>
      </c>
      <c r="B127" s="33" t="s">
        <v>77</v>
      </c>
      <c r="C127" s="33" t="str">
        <f t="shared" si="1"/>
        <v>Burkina Faso|HCD Index - Government Education exp.</v>
      </c>
      <c r="D127" s="56" t="s">
        <v>78</v>
      </c>
      <c r="E127" s="34">
        <v>5.6284699440002397</v>
      </c>
      <c r="F127" s="46">
        <v>2</v>
      </c>
      <c r="G127" s="34">
        <v>5.7854800224304199</v>
      </c>
      <c r="H127" s="34">
        <v>5.7655843528755044</v>
      </c>
      <c r="I127" s="49">
        <v>6.58</v>
      </c>
      <c r="J127" s="34">
        <v>0.15701007843018022</v>
      </c>
      <c r="K127" s="34">
        <v>1.9895669554915507E-2</v>
      </c>
      <c r="L127" s="50">
        <v>1</v>
      </c>
      <c r="M127" s="36">
        <v>0.78246111386263439</v>
      </c>
      <c r="N127" s="36">
        <v>0.81829467360546038</v>
      </c>
      <c r="O127" s="36">
        <v>0.81375399270938265</v>
      </c>
      <c r="P127" s="36">
        <v>1</v>
      </c>
    </row>
    <row r="128" spans="1:16" ht="15.75" customHeight="1" x14ac:dyDescent="0.35">
      <c r="A128" s="33" t="s">
        <v>7</v>
      </c>
      <c r="B128" s="33" t="s">
        <v>79</v>
      </c>
      <c r="C128" s="33" t="str">
        <f t="shared" si="1"/>
        <v>Burkina Faso|HCD Index - Ratio of teachers</v>
      </c>
      <c r="D128" s="56" t="s">
        <v>80</v>
      </c>
      <c r="E128" s="34">
        <v>45.357010000000002</v>
      </c>
      <c r="F128" s="46">
        <v>4</v>
      </c>
      <c r="G128" s="34">
        <v>41.492370000000001</v>
      </c>
      <c r="H128" s="34">
        <v>44.90681252460525</v>
      </c>
      <c r="I128" s="49">
        <v>42.72</v>
      </c>
      <c r="J128" s="34">
        <v>-3.8646400000000014</v>
      </c>
      <c r="K128" s="34">
        <v>-3.4144425246052492</v>
      </c>
      <c r="L128" s="50">
        <v>-1</v>
      </c>
      <c r="M128" s="36">
        <v>0.29001794410352305</v>
      </c>
      <c r="N128" s="36">
        <v>0.39882880208435906</v>
      </c>
      <c r="O128" s="36">
        <v>0.3026934775448033</v>
      </c>
      <c r="P128" s="36">
        <v>0.36420874278584159</v>
      </c>
    </row>
    <row r="129" spans="1:16" ht="15.75" customHeight="1" x14ac:dyDescent="0.35">
      <c r="A129" s="33" t="s">
        <v>7</v>
      </c>
      <c r="B129" s="33" t="s">
        <v>81</v>
      </c>
      <c r="C129" s="33" t="str">
        <f t="shared" si="1"/>
        <v>Burkina Faso|HCD Index - Children out of school</v>
      </c>
      <c r="D129" s="56" t="s">
        <v>82</v>
      </c>
      <c r="E129" s="34">
        <v>22.994930267333999</v>
      </c>
      <c r="F129" s="46">
        <v>8</v>
      </c>
      <c r="G129" s="34">
        <v>24.504339218139599</v>
      </c>
      <c r="H129" s="34">
        <v>22.462941497646121</v>
      </c>
      <c r="I129" s="49">
        <v>20.78</v>
      </c>
      <c r="J129" s="34">
        <v>1.5094089508056001</v>
      </c>
      <c r="K129" s="34">
        <v>2.0413977204934781</v>
      </c>
      <c r="L129" s="50">
        <v>-1</v>
      </c>
      <c r="M129" s="36">
        <v>0.33341229494550489</v>
      </c>
      <c r="N129" s="36">
        <v>0.28556080461886812</v>
      </c>
      <c r="O129" s="36">
        <v>0.35027747614971882</v>
      </c>
      <c r="P129" s="36">
        <v>0.40372711911974929</v>
      </c>
    </row>
    <row r="130" spans="1:16" ht="15.75" customHeight="1" x14ac:dyDescent="0.35">
      <c r="A130" s="33" t="s">
        <v>7</v>
      </c>
      <c r="B130" s="33" t="s">
        <v>83</v>
      </c>
      <c r="C130" s="33" t="str">
        <f t="shared" si="1"/>
        <v>Burkina Faso|HCD Index - Mean years of schooling</v>
      </c>
      <c r="D130" s="56" t="s">
        <v>72</v>
      </c>
      <c r="E130" s="34">
        <v>1.6</v>
      </c>
      <c r="F130" s="46">
        <v>15</v>
      </c>
      <c r="G130" s="34">
        <v>1.6</v>
      </c>
      <c r="H130" s="34">
        <v>1.6955790018107504</v>
      </c>
      <c r="I130" s="49">
        <v>3.21</v>
      </c>
      <c r="J130" s="34">
        <v>0</v>
      </c>
      <c r="K130" s="34">
        <v>-9.5579001810750297E-2</v>
      </c>
      <c r="L130" s="50">
        <v>1</v>
      </c>
      <c r="M130" s="36">
        <v>0</v>
      </c>
      <c r="N130" s="36">
        <v>0</v>
      </c>
      <c r="O130" s="36">
        <v>7.4411134438479134E-3</v>
      </c>
      <c r="P130" s="36">
        <v>0.1253384704541024</v>
      </c>
    </row>
    <row r="131" spans="1:16" ht="15.75" customHeight="1" x14ac:dyDescent="0.35">
      <c r="A131" s="33" t="s">
        <v>7</v>
      </c>
      <c r="B131" s="33" t="s">
        <v>84</v>
      </c>
      <c r="C131" s="33" t="str">
        <f t="shared" ref="C131:C194" si="2">A131&amp;"|"&amp;B131</f>
        <v>Burkina Faso|HCD Index - Harmonized test scores</v>
      </c>
      <c r="D131" s="56" t="s">
        <v>85</v>
      </c>
      <c r="E131" s="34">
        <v>404</v>
      </c>
      <c r="F131" s="46">
        <v>3</v>
      </c>
      <c r="G131" s="34">
        <v>403.65432739257699</v>
      </c>
      <c r="H131" s="34">
        <v>422.69381591586239</v>
      </c>
      <c r="I131" s="49">
        <v>491.48</v>
      </c>
      <c r="J131" s="34">
        <v>-0.34567260742301187</v>
      </c>
      <c r="K131" s="34">
        <v>-19.039488523285399</v>
      </c>
      <c r="L131" s="50">
        <v>1</v>
      </c>
      <c r="M131" s="36">
        <v>0.50455021877651374</v>
      </c>
      <c r="N131" s="36">
        <v>0.50278850978964174</v>
      </c>
      <c r="O131" s="36">
        <v>0.59982263201001118</v>
      </c>
      <c r="P131" s="36">
        <v>0.95039956521980273</v>
      </c>
    </row>
    <row r="132" spans="1:16" ht="15.75" customHeight="1" x14ac:dyDescent="0.35">
      <c r="A132" s="33" t="s">
        <v>7</v>
      </c>
      <c r="B132" s="33" t="s">
        <v>86</v>
      </c>
      <c r="C132" s="33" t="str">
        <f t="shared" si="2"/>
        <v>Burkina Faso|HCD Index - Youth NEET</v>
      </c>
      <c r="D132" s="56" t="s">
        <v>87</v>
      </c>
      <c r="E132" s="34">
        <v>24.036000000000001</v>
      </c>
      <c r="F132" s="46">
        <v>6</v>
      </c>
      <c r="G132" s="34">
        <v>24.556999999999999</v>
      </c>
      <c r="H132" s="34">
        <v>21.312863601245024</v>
      </c>
      <c r="I132" s="49">
        <v>14.27</v>
      </c>
      <c r="J132" s="34">
        <v>0.52099999999999724</v>
      </c>
      <c r="K132" s="34">
        <v>3.2441363987549749</v>
      </c>
      <c r="L132" s="50">
        <v>-1</v>
      </c>
      <c r="M132" s="36">
        <v>0.37152588881352971</v>
      </c>
      <c r="N132" s="36">
        <v>0.35359324215132404</v>
      </c>
      <c r="O132" s="36">
        <v>0.46525533766547689</v>
      </c>
      <c r="P132" s="36">
        <v>0.70749883782199063</v>
      </c>
    </row>
    <row r="133" spans="1:16" ht="15.75" customHeight="1" x14ac:dyDescent="0.35">
      <c r="A133" s="33" t="s">
        <v>7</v>
      </c>
      <c r="B133" s="33" t="s">
        <v>88</v>
      </c>
      <c r="C133" s="33" t="str">
        <f t="shared" si="2"/>
        <v>Burkina Faso|HCD Index - Youth literacy rate</v>
      </c>
      <c r="D133" s="56" t="s">
        <v>89</v>
      </c>
      <c r="E133" s="34">
        <v>58.873981475830099</v>
      </c>
      <c r="F133" s="46">
        <v>7</v>
      </c>
      <c r="G133" s="34">
        <v>58.873981475830099</v>
      </c>
      <c r="H133" s="34">
        <v>62.193589380618803</v>
      </c>
      <c r="I133" s="49">
        <v>81.819999999999993</v>
      </c>
      <c r="J133" s="34">
        <v>0</v>
      </c>
      <c r="K133" s="34">
        <v>-3.3196079047887039</v>
      </c>
      <c r="L133" s="50">
        <v>1</v>
      </c>
      <c r="M133" s="36">
        <v>0.18117403752294842</v>
      </c>
      <c r="N133" s="36">
        <v>0.18117403752294842</v>
      </c>
      <c r="O133" s="36">
        <v>0.22019229716757369</v>
      </c>
      <c r="P133" s="36">
        <v>0.45087254296767865</v>
      </c>
    </row>
    <row r="134" spans="1:16" ht="15.75" customHeight="1" x14ac:dyDescent="0.35">
      <c r="A134" s="33" t="s">
        <v>7</v>
      </c>
      <c r="B134" s="33" t="s">
        <v>90</v>
      </c>
      <c r="C134" s="33" t="str">
        <f t="shared" si="2"/>
        <v>Burkina Faso|HCD Index - Number of citations</v>
      </c>
      <c r="D134" s="56" t="s">
        <v>91</v>
      </c>
      <c r="E134" s="34">
        <v>3.742</v>
      </c>
      <c r="F134" s="46">
        <v>5</v>
      </c>
      <c r="G134" s="34">
        <v>0.53700000000000003</v>
      </c>
      <c r="H134" s="34">
        <v>10.447176523218838</v>
      </c>
      <c r="I134" s="49">
        <v>8.9</v>
      </c>
      <c r="J134" s="34">
        <v>-3.2050000000000001</v>
      </c>
      <c r="K134" s="34">
        <v>-9.910176523218837</v>
      </c>
      <c r="L134" s="50">
        <v>1</v>
      </c>
      <c r="M134" s="36">
        <v>2.9211893021079172E-2</v>
      </c>
      <c r="N134" s="36">
        <v>2.8314711747678884E-3</v>
      </c>
      <c r="O134" s="36">
        <v>3.3994521682486463E-2</v>
      </c>
      <c r="P134" s="36">
        <v>7.1639197989841044E-2</v>
      </c>
    </row>
    <row r="135" spans="1:16" ht="15.75" customHeight="1" x14ac:dyDescent="0.35">
      <c r="A135" s="33" t="s">
        <v>7</v>
      </c>
      <c r="B135" s="33" t="s">
        <v>92</v>
      </c>
      <c r="C135" s="33" t="str">
        <f t="shared" si="2"/>
        <v>Burkina Faso|HCD Index - Penetration rate fin services</v>
      </c>
      <c r="D135" s="56" t="s">
        <v>93</v>
      </c>
      <c r="E135" s="34">
        <v>43.37</v>
      </c>
      <c r="F135" s="46">
        <v>5</v>
      </c>
      <c r="G135" s="34">
        <v>110.43</v>
      </c>
      <c r="H135" s="34">
        <v>53.098698474811179</v>
      </c>
      <c r="I135" s="49">
        <v>161.62</v>
      </c>
      <c r="J135" s="34">
        <v>67.06</v>
      </c>
      <c r="K135" s="34">
        <v>57.331301525188827</v>
      </c>
      <c r="L135" s="50">
        <v>1</v>
      </c>
      <c r="M135" s="36">
        <v>0.16198036723510134</v>
      </c>
      <c r="N135" s="36">
        <v>0.42391437800881482</v>
      </c>
      <c r="O135" s="36">
        <v>0.19998032266479718</v>
      </c>
      <c r="P135" s="36">
        <v>0.62387274590256747</v>
      </c>
    </row>
    <row r="136" spans="1:16" ht="15.75" customHeight="1" x14ac:dyDescent="0.35">
      <c r="A136" s="33" t="s">
        <v>7</v>
      </c>
      <c r="B136" s="33" t="s">
        <v>94</v>
      </c>
      <c r="C136" s="33" t="str">
        <f t="shared" si="2"/>
        <v>Burkina Faso|HCD Index - Individuals using Internet</v>
      </c>
      <c r="D136" s="56" t="s">
        <v>95</v>
      </c>
      <c r="E136" s="34">
        <v>12</v>
      </c>
      <c r="F136" s="46">
        <v>13</v>
      </c>
      <c r="G136" s="34">
        <v>18</v>
      </c>
      <c r="H136" s="34">
        <v>14.146945674134045</v>
      </c>
      <c r="I136" s="49">
        <v>34.979999999999997</v>
      </c>
      <c r="J136" s="34">
        <v>6</v>
      </c>
      <c r="K136" s="34">
        <v>3.8530543258659549</v>
      </c>
      <c r="L136" s="50">
        <v>1</v>
      </c>
      <c r="M136" s="36">
        <v>1.1353520079599543E-2</v>
      </c>
      <c r="N136" s="36">
        <v>4.971673681462388E-2</v>
      </c>
      <c r="O136" s="36">
        <v>2.5080810448787429E-2</v>
      </c>
      <c r="P136" s="36">
        <v>0.15827990192559765</v>
      </c>
    </row>
    <row r="137" spans="1:16" ht="15.75" customHeight="1" x14ac:dyDescent="0.35">
      <c r="A137" s="33" t="s">
        <v>7</v>
      </c>
      <c r="B137" s="33" t="s">
        <v>96</v>
      </c>
      <c r="C137" s="33" t="str">
        <f t="shared" si="2"/>
        <v>Burkina Faso|HCD Index - New business density</v>
      </c>
      <c r="D137" s="56" t="s">
        <v>97</v>
      </c>
      <c r="E137" s="34">
        <v>0.32852007189357901</v>
      </c>
      <c r="F137" s="46">
        <v>9</v>
      </c>
      <c r="G137" s="34">
        <v>0.32852007189357901</v>
      </c>
      <c r="H137" s="34">
        <v>0.38292537017705969</v>
      </c>
      <c r="I137" s="49">
        <v>0.82</v>
      </c>
      <c r="J137" s="34">
        <v>0</v>
      </c>
      <c r="K137" s="34">
        <v>-5.4405298283480674E-2</v>
      </c>
      <c r="L137" s="50">
        <v>1</v>
      </c>
      <c r="M137" s="36">
        <v>7.5573114054221964E-3</v>
      </c>
      <c r="N137" s="36">
        <v>7.5573114054221964E-3</v>
      </c>
      <c r="O137" s="36">
        <v>8.8971049887107169E-3</v>
      </c>
      <c r="P137" s="36">
        <v>1.9756654006537148E-2</v>
      </c>
    </row>
    <row r="138" spans="1:16" ht="15.75" customHeight="1" x14ac:dyDescent="0.35">
      <c r="A138" s="33" t="s">
        <v>8</v>
      </c>
      <c r="B138" s="33" t="s">
        <v>63</v>
      </c>
      <c r="C138" s="33" t="str">
        <f t="shared" si="2"/>
        <v>Cabo Verde|HCD Index - Fertility rate</v>
      </c>
      <c r="D138" s="56" t="s">
        <v>64</v>
      </c>
      <c r="E138" s="34">
        <v>2.3090000000000002</v>
      </c>
      <c r="F138" s="46">
        <v>1</v>
      </c>
      <c r="G138" s="34">
        <v>2.242</v>
      </c>
      <c r="H138" s="34">
        <v>2.1925926486899607</v>
      </c>
      <c r="I138" s="49">
        <v>1.65</v>
      </c>
      <c r="J138" s="34">
        <v>-6.7000000000000171E-2</v>
      </c>
      <c r="K138" s="34">
        <v>4.940735131003926E-2</v>
      </c>
      <c r="L138" s="50">
        <v>-1</v>
      </c>
      <c r="M138" s="36">
        <v>0.87679012689777214</v>
      </c>
      <c r="N138" s="36">
        <v>0.88931036102014016</v>
      </c>
      <c r="O138" s="36">
        <v>0.8985430715539876</v>
      </c>
      <c r="P138" s="36">
        <v>1</v>
      </c>
    </row>
    <row r="139" spans="1:16" ht="15.75" customHeight="1" x14ac:dyDescent="0.35">
      <c r="A139" s="33" t="s">
        <v>8</v>
      </c>
      <c r="B139" s="33" t="s">
        <v>65</v>
      </c>
      <c r="C139" s="33" t="str">
        <f t="shared" si="2"/>
        <v>Cabo Verde|HCD Index - Maternal mortality rate</v>
      </c>
      <c r="D139" s="56" t="s">
        <v>66</v>
      </c>
      <c r="E139" s="34">
        <v>58</v>
      </c>
      <c r="F139" s="46">
        <v>0</v>
      </c>
      <c r="G139" s="34" t="s">
        <v>148</v>
      </c>
      <c r="H139" s="34">
        <v>53.795440884370763</v>
      </c>
      <c r="I139" s="49">
        <v>21.8</v>
      </c>
      <c r="J139" s="34" t="s">
        <v>148</v>
      </c>
      <c r="K139" s="34" t="s">
        <v>148</v>
      </c>
      <c r="L139" s="50">
        <v>-1</v>
      </c>
      <c r="M139" s="36">
        <v>0.96704133314132057</v>
      </c>
      <c r="N139" s="36" t="s">
        <v>148</v>
      </c>
      <c r="O139" s="36">
        <v>0.97086994185360842</v>
      </c>
      <c r="P139" s="36">
        <v>1</v>
      </c>
    </row>
    <row r="140" spans="1:16" ht="15.75" customHeight="1" x14ac:dyDescent="0.35">
      <c r="A140" s="33" t="s">
        <v>8</v>
      </c>
      <c r="B140" s="33" t="s">
        <v>67</v>
      </c>
      <c r="C140" s="33" t="str">
        <f t="shared" si="2"/>
        <v>Cabo Verde|HCD Index - Under-5 mortality rate</v>
      </c>
      <c r="D140" s="56" t="s">
        <v>68</v>
      </c>
      <c r="E140" s="34">
        <v>16.8</v>
      </c>
      <c r="F140" s="46">
        <v>1</v>
      </c>
      <c r="G140" s="34">
        <v>14.9</v>
      </c>
      <c r="H140" s="34">
        <v>14.493630562413188</v>
      </c>
      <c r="I140" s="49">
        <v>6.43</v>
      </c>
      <c r="J140" s="34">
        <v>-1.9000000000000004</v>
      </c>
      <c r="K140" s="34">
        <v>0.40636943758681277</v>
      </c>
      <c r="L140" s="50">
        <v>-1</v>
      </c>
      <c r="M140" s="36">
        <v>0.91091547274509654</v>
      </c>
      <c r="N140" s="36">
        <v>0.92724320291694262</v>
      </c>
      <c r="O140" s="36">
        <v>0.93073535582589118</v>
      </c>
      <c r="P140" s="36">
        <v>1</v>
      </c>
    </row>
    <row r="141" spans="1:16" ht="15.75" customHeight="1" x14ac:dyDescent="0.35">
      <c r="A141" s="33" t="s">
        <v>8</v>
      </c>
      <c r="B141" s="33" t="s">
        <v>69</v>
      </c>
      <c r="C141" s="33" t="str">
        <f t="shared" si="2"/>
        <v>Cabo Verde|HCD Index - Under-5 stunting rate</v>
      </c>
      <c r="D141" s="56" t="s">
        <v>70</v>
      </c>
      <c r="E141" s="34">
        <v>10.7</v>
      </c>
      <c r="F141" s="46">
        <v>1</v>
      </c>
      <c r="G141" s="34">
        <v>9.6999999999999993</v>
      </c>
      <c r="H141" s="34">
        <v>9.5638403179705662</v>
      </c>
      <c r="I141" s="49">
        <v>7.22</v>
      </c>
      <c r="J141" s="34">
        <v>-1</v>
      </c>
      <c r="K141" s="34">
        <v>0.13615968202943307</v>
      </c>
      <c r="L141" s="50">
        <v>-1</v>
      </c>
      <c r="M141" s="36">
        <v>0.91282060566354017</v>
      </c>
      <c r="N141" s="36">
        <v>0.93789809483012099</v>
      </c>
      <c r="O141" s="36">
        <v>0.94131263778113905</v>
      </c>
      <c r="P141" s="36">
        <v>1</v>
      </c>
    </row>
    <row r="142" spans="1:16" ht="15.75" customHeight="1" x14ac:dyDescent="0.35">
      <c r="A142" s="33" t="s">
        <v>8</v>
      </c>
      <c r="B142" s="33" t="s">
        <v>71</v>
      </c>
      <c r="C142" s="33" t="str">
        <f t="shared" si="2"/>
        <v>Cabo Verde|HCD Index - Life expectancy at birth</v>
      </c>
      <c r="D142" s="56" t="s">
        <v>72</v>
      </c>
      <c r="E142" s="34">
        <v>72.569999999999993</v>
      </c>
      <c r="F142" s="46">
        <v>1</v>
      </c>
      <c r="G142" s="34">
        <v>72.980999999999995</v>
      </c>
      <c r="H142" s="34">
        <v>74.136951433890118</v>
      </c>
      <c r="I142" s="49">
        <v>83.38</v>
      </c>
      <c r="J142" s="34">
        <v>0.41100000000000136</v>
      </c>
      <c r="K142" s="34">
        <v>-1.1559514338901238</v>
      </c>
      <c r="L142" s="50">
        <v>1</v>
      </c>
      <c r="M142" s="36">
        <v>0.63337440537448619</v>
      </c>
      <c r="N142" s="36">
        <v>0.64731372963734646</v>
      </c>
      <c r="O142" s="36">
        <v>0.68651855170331388</v>
      </c>
      <c r="P142" s="36">
        <v>1</v>
      </c>
    </row>
    <row r="143" spans="1:16" ht="15.75" customHeight="1" x14ac:dyDescent="0.35">
      <c r="A143" s="33" t="s">
        <v>8</v>
      </c>
      <c r="B143" s="33" t="s">
        <v>73</v>
      </c>
      <c r="C143" s="33" t="str">
        <f t="shared" si="2"/>
        <v>Cabo Verde|HCD Index - Government health exp.</v>
      </c>
      <c r="D143" s="56" t="s">
        <v>74</v>
      </c>
      <c r="E143" s="34">
        <v>10.39242458</v>
      </c>
      <c r="F143" s="46">
        <v>1</v>
      </c>
      <c r="G143" s="34">
        <v>10.39242458</v>
      </c>
      <c r="H143" s="34">
        <v>11.285826113839338</v>
      </c>
      <c r="I143" s="49">
        <v>18.510000000000002</v>
      </c>
      <c r="J143" s="34">
        <v>0</v>
      </c>
      <c r="K143" s="34">
        <v>-0.89340153383933796</v>
      </c>
      <c r="L143" s="50">
        <v>1</v>
      </c>
      <c r="M143" s="36">
        <v>0.45445047672906363</v>
      </c>
      <c r="N143" s="36">
        <v>0.45445047672906363</v>
      </c>
      <c r="O143" s="36">
        <v>0.50707668696659536</v>
      </c>
      <c r="P143" s="36">
        <v>0.93268453908508464</v>
      </c>
    </row>
    <row r="144" spans="1:16" ht="15.75" customHeight="1" x14ac:dyDescent="0.35">
      <c r="A144" s="33" t="s">
        <v>8</v>
      </c>
      <c r="B144" s="33" t="s">
        <v>75</v>
      </c>
      <c r="C144" s="33" t="str">
        <f t="shared" si="2"/>
        <v>Cabo Verde|HCD Index - Child Marriage</v>
      </c>
      <c r="D144" s="56" t="s">
        <v>76</v>
      </c>
      <c r="E144" s="34" t="s">
        <v>148</v>
      </c>
      <c r="F144" s="46">
        <v>0</v>
      </c>
      <c r="G144" s="34" t="s">
        <v>148</v>
      </c>
      <c r="H144" s="34" t="s">
        <v>148</v>
      </c>
      <c r="I144" s="49">
        <v>16.02</v>
      </c>
      <c r="J144" s="34" t="s">
        <v>148</v>
      </c>
      <c r="K144" s="34" t="s">
        <v>148</v>
      </c>
      <c r="L144" s="50">
        <v>-1</v>
      </c>
      <c r="M144" s="36" t="s">
        <v>148</v>
      </c>
      <c r="N144" s="36" t="s">
        <v>148</v>
      </c>
      <c r="O144" s="36" t="s">
        <v>148</v>
      </c>
      <c r="P144" s="36">
        <v>0.89353471144569141</v>
      </c>
    </row>
    <row r="145" spans="1:16" ht="15.75" customHeight="1" x14ac:dyDescent="0.35">
      <c r="A145" s="33" t="s">
        <v>8</v>
      </c>
      <c r="B145" s="33" t="s">
        <v>77</v>
      </c>
      <c r="C145" s="33" t="str">
        <f t="shared" si="2"/>
        <v>Cabo Verde|HCD Index - Government Education exp.</v>
      </c>
      <c r="D145" s="56" t="s">
        <v>78</v>
      </c>
      <c r="E145" s="34">
        <v>5.1817498207092303</v>
      </c>
      <c r="F145" s="46">
        <v>5</v>
      </c>
      <c r="G145" s="34">
        <v>4.73345994949341</v>
      </c>
      <c r="H145" s="34">
        <v>5.3079817399830311</v>
      </c>
      <c r="I145" s="49">
        <v>6.06</v>
      </c>
      <c r="J145" s="34">
        <v>-0.44828987121582031</v>
      </c>
      <c r="K145" s="34">
        <v>-0.57452179048962115</v>
      </c>
      <c r="L145" s="50">
        <v>1</v>
      </c>
      <c r="M145" s="36">
        <v>0.68050859981819822</v>
      </c>
      <c r="N145" s="36">
        <v>0.57819783070754416</v>
      </c>
      <c r="O145" s="36">
        <v>0.70931782700905521</v>
      </c>
      <c r="P145" s="36">
        <v>0.88078187043256317</v>
      </c>
    </row>
    <row r="146" spans="1:16" ht="15.75" customHeight="1" x14ac:dyDescent="0.35">
      <c r="A146" s="33" t="s">
        <v>8</v>
      </c>
      <c r="B146" s="33" t="s">
        <v>79</v>
      </c>
      <c r="C146" s="33" t="str">
        <f t="shared" si="2"/>
        <v>Cabo Verde|HCD Index - Ratio of teachers</v>
      </c>
      <c r="D146" s="56" t="s">
        <v>80</v>
      </c>
      <c r="E146" s="34">
        <v>21.38279</v>
      </c>
      <c r="F146" s="46">
        <v>1</v>
      </c>
      <c r="G146" s="34">
        <v>20.462900000000001</v>
      </c>
      <c r="H146" s="34">
        <v>21.276406393485146</v>
      </c>
      <c r="I146" s="49">
        <v>20.14</v>
      </c>
      <c r="J146" s="34">
        <v>-0.91988999999999876</v>
      </c>
      <c r="K146" s="34">
        <v>-0.8135063934851452</v>
      </c>
      <c r="L146" s="50">
        <v>-1</v>
      </c>
      <c r="M146" s="36">
        <v>0.96502401132357929</v>
      </c>
      <c r="N146" s="36">
        <v>0.99092397099588791</v>
      </c>
      <c r="O146" s="36">
        <v>0.96801929458410985</v>
      </c>
      <c r="P146" s="36">
        <v>1</v>
      </c>
    </row>
    <row r="147" spans="1:16" ht="15.75" customHeight="1" x14ac:dyDescent="0.35">
      <c r="A147" s="33" t="s">
        <v>8</v>
      </c>
      <c r="B147" s="33" t="s">
        <v>81</v>
      </c>
      <c r="C147" s="33" t="str">
        <f t="shared" si="2"/>
        <v>Cabo Verde|HCD Index - Children out of school</v>
      </c>
      <c r="D147" s="56" t="s">
        <v>82</v>
      </c>
      <c r="E147" s="34">
        <v>6.99468994140625</v>
      </c>
      <c r="F147" s="46">
        <v>5</v>
      </c>
      <c r="G147" s="34">
        <v>7.7234301567077601</v>
      </c>
      <c r="H147" s="34">
        <v>6.8863879820711755</v>
      </c>
      <c r="I147" s="49">
        <v>6.32</v>
      </c>
      <c r="J147" s="34">
        <v>0.72874021530151012</v>
      </c>
      <c r="K147" s="34">
        <v>0.83704217463658459</v>
      </c>
      <c r="L147" s="50">
        <v>-1</v>
      </c>
      <c r="M147" s="36">
        <v>0.84065411617053565</v>
      </c>
      <c r="N147" s="36">
        <v>0.81755149355489531</v>
      </c>
      <c r="O147" s="36">
        <v>0.84408751979300134</v>
      </c>
      <c r="P147" s="36">
        <v>0.86204276087027709</v>
      </c>
    </row>
    <row r="148" spans="1:16" ht="15.75" customHeight="1" x14ac:dyDescent="0.35">
      <c r="A148" s="33" t="s">
        <v>8</v>
      </c>
      <c r="B148" s="33" t="s">
        <v>83</v>
      </c>
      <c r="C148" s="33" t="str">
        <f t="shared" si="2"/>
        <v>Cabo Verde|HCD Index - Mean years of schooling</v>
      </c>
      <c r="D148" s="56" t="s">
        <v>72</v>
      </c>
      <c r="E148" s="34">
        <v>6.2</v>
      </c>
      <c r="F148" s="46">
        <v>3</v>
      </c>
      <c r="G148" s="34">
        <v>6.3</v>
      </c>
      <c r="H148" s="34">
        <v>6.5703686320166579</v>
      </c>
      <c r="I148" s="49">
        <v>12.44</v>
      </c>
      <c r="J148" s="34">
        <v>9.9999999999999645E-2</v>
      </c>
      <c r="K148" s="34">
        <v>-0.27036863201665806</v>
      </c>
      <c r="L148" s="50">
        <v>1</v>
      </c>
      <c r="M148" s="36">
        <v>0.35812386814287134</v>
      </c>
      <c r="N148" s="36">
        <v>0.36590916962423808</v>
      </c>
      <c r="O148" s="36">
        <v>0.3869581827377821</v>
      </c>
      <c r="P148" s="36">
        <v>0.84381044115251824</v>
      </c>
    </row>
    <row r="149" spans="1:16" ht="15.75" customHeight="1" x14ac:dyDescent="0.35">
      <c r="A149" s="33" t="s">
        <v>8</v>
      </c>
      <c r="B149" s="33" t="s">
        <v>84</v>
      </c>
      <c r="C149" s="33" t="str">
        <f t="shared" si="2"/>
        <v>Cabo Verde|HCD Index - Harmonized test scores</v>
      </c>
      <c r="D149" s="56" t="s">
        <v>85</v>
      </c>
      <c r="E149" s="34" t="s">
        <v>148</v>
      </c>
      <c r="F149" s="46">
        <v>0</v>
      </c>
      <c r="G149" s="34" t="s">
        <v>148</v>
      </c>
      <c r="H149" s="34" t="s">
        <v>148</v>
      </c>
      <c r="I149" s="49">
        <v>433.8</v>
      </c>
      <c r="J149" s="34" t="s">
        <v>148</v>
      </c>
      <c r="K149" s="34" t="s">
        <v>148</v>
      </c>
      <c r="L149" s="50">
        <v>1</v>
      </c>
      <c r="M149" s="36" t="s">
        <v>148</v>
      </c>
      <c r="N149" s="36" t="s">
        <v>148</v>
      </c>
      <c r="O149" s="36" t="s">
        <v>148</v>
      </c>
      <c r="P149" s="36">
        <v>0.65641365490800718</v>
      </c>
    </row>
    <row r="150" spans="1:16" ht="15.75" customHeight="1" x14ac:dyDescent="0.35">
      <c r="A150" s="33" t="s">
        <v>8</v>
      </c>
      <c r="B150" s="33" t="s">
        <v>86</v>
      </c>
      <c r="C150" s="33" t="str">
        <f t="shared" si="2"/>
        <v>Cabo Verde|HCD Index - Youth NEET</v>
      </c>
      <c r="D150" s="56" t="s">
        <v>87</v>
      </c>
      <c r="E150" s="34">
        <v>31.4</v>
      </c>
      <c r="F150" s="46">
        <v>10</v>
      </c>
      <c r="G150" s="34">
        <v>30.154</v>
      </c>
      <c r="H150" s="34">
        <v>27.842566029251692</v>
      </c>
      <c r="I150" s="49">
        <v>18.649999999999999</v>
      </c>
      <c r="J150" s="34">
        <v>-1.2459999999999987</v>
      </c>
      <c r="K150" s="34">
        <v>2.3114339707483076</v>
      </c>
      <c r="L150" s="50">
        <v>-1</v>
      </c>
      <c r="M150" s="36">
        <v>0.1180594588317961</v>
      </c>
      <c r="N150" s="36">
        <v>0.16094636428497913</v>
      </c>
      <c r="O150" s="36">
        <v>0.24050515253919921</v>
      </c>
      <c r="P150" s="36">
        <v>0.55696570774449672</v>
      </c>
    </row>
    <row r="151" spans="1:16" ht="15.75" customHeight="1" x14ac:dyDescent="0.35">
      <c r="A151" s="33" t="s">
        <v>8</v>
      </c>
      <c r="B151" s="33" t="s">
        <v>88</v>
      </c>
      <c r="C151" s="33" t="str">
        <f t="shared" si="2"/>
        <v>Cabo Verde|HCD Index - Youth literacy rate</v>
      </c>
      <c r="D151" s="56" t="s">
        <v>89</v>
      </c>
      <c r="E151" s="34" t="s">
        <v>148</v>
      </c>
      <c r="F151" s="46">
        <v>0</v>
      </c>
      <c r="G151" s="34" t="s">
        <v>148</v>
      </c>
      <c r="H151" s="34" t="s">
        <v>148</v>
      </c>
      <c r="I151" s="49">
        <v>87.12</v>
      </c>
      <c r="J151" s="34" t="s">
        <v>148</v>
      </c>
      <c r="K151" s="34" t="s">
        <v>148</v>
      </c>
      <c r="L151" s="50">
        <v>1</v>
      </c>
      <c r="M151" s="36" t="s">
        <v>148</v>
      </c>
      <c r="N151" s="36" t="s">
        <v>148</v>
      </c>
      <c r="O151" s="36" t="s">
        <v>148</v>
      </c>
      <c r="P151" s="36">
        <v>0.51321794436006074</v>
      </c>
    </row>
    <row r="152" spans="1:16" ht="15.75" customHeight="1" x14ac:dyDescent="0.35">
      <c r="A152" s="33" t="s">
        <v>8</v>
      </c>
      <c r="B152" s="33" t="s">
        <v>90</v>
      </c>
      <c r="C152" s="33" t="str">
        <f t="shared" si="2"/>
        <v>Cabo Verde|HCD Index - Number of citations</v>
      </c>
      <c r="D152" s="56" t="s">
        <v>91</v>
      </c>
      <c r="E152" s="34">
        <v>0.193</v>
      </c>
      <c r="F152" s="46">
        <v>11</v>
      </c>
      <c r="G152" s="34">
        <v>4.2999999999999997E-2</v>
      </c>
      <c r="H152" s="34">
        <v>10.447176523218838</v>
      </c>
      <c r="I152" s="49">
        <v>0.46</v>
      </c>
      <c r="J152" s="34">
        <v>-0.15000000000000002</v>
      </c>
      <c r="K152" s="34">
        <v>-10.404176523218839</v>
      </c>
      <c r="L152" s="50">
        <v>1</v>
      </c>
      <c r="M152" s="36">
        <v>0</v>
      </c>
      <c r="N152" s="36">
        <v>0</v>
      </c>
      <c r="O152" s="36">
        <v>2.4667218911053108E-4</v>
      </c>
      <c r="P152" s="36">
        <v>2.1882602509275895E-3</v>
      </c>
    </row>
    <row r="153" spans="1:16" ht="15.75" customHeight="1" x14ac:dyDescent="0.35">
      <c r="A153" s="33" t="s">
        <v>8</v>
      </c>
      <c r="B153" s="33" t="s">
        <v>92</v>
      </c>
      <c r="C153" s="33" t="str">
        <f t="shared" si="2"/>
        <v>Cabo Verde|HCD Index - Penetration rate fin services</v>
      </c>
      <c r="D153" s="56" t="s">
        <v>93</v>
      </c>
      <c r="E153" s="34" t="s">
        <v>148</v>
      </c>
      <c r="F153" s="46">
        <v>0</v>
      </c>
      <c r="G153" s="34" t="s">
        <v>148</v>
      </c>
      <c r="H153" s="34" t="s">
        <v>148</v>
      </c>
      <c r="I153" s="49">
        <v>139.31</v>
      </c>
      <c r="J153" s="34" t="s">
        <v>148</v>
      </c>
      <c r="K153" s="34" t="s">
        <v>148</v>
      </c>
      <c r="L153" s="50">
        <v>1</v>
      </c>
      <c r="M153" s="36" t="s">
        <v>148</v>
      </c>
      <c r="N153" s="36" t="s">
        <v>148</v>
      </c>
      <c r="O153" s="36" t="s">
        <v>148</v>
      </c>
      <c r="P153" s="36">
        <v>0.53671864629311017</v>
      </c>
    </row>
    <row r="154" spans="1:16" ht="15.75" customHeight="1" x14ac:dyDescent="0.35">
      <c r="A154" s="33" t="s">
        <v>8</v>
      </c>
      <c r="B154" s="33" t="s">
        <v>94</v>
      </c>
      <c r="C154" s="33" t="str">
        <f t="shared" si="2"/>
        <v>Cabo Verde|HCD Index - Individuals using Internet</v>
      </c>
      <c r="D154" s="56" t="s">
        <v>95</v>
      </c>
      <c r="E154" s="34">
        <v>57.16214635</v>
      </c>
      <c r="F154" s="46">
        <v>1</v>
      </c>
      <c r="G154" s="34">
        <v>61.943397760000003</v>
      </c>
      <c r="H154" s="34">
        <v>67.389148252529139</v>
      </c>
      <c r="I154" s="49">
        <v>166.62</v>
      </c>
      <c r="J154" s="34">
        <v>4.781251410000003</v>
      </c>
      <c r="K154" s="34">
        <v>-5.445750492529136</v>
      </c>
      <c r="L154" s="50">
        <v>1</v>
      </c>
      <c r="M154" s="36">
        <v>0.3001143881869226</v>
      </c>
      <c r="N154" s="36">
        <v>0.33068508553800113</v>
      </c>
      <c r="O154" s="36">
        <v>0.36550450327629452</v>
      </c>
      <c r="P154" s="36">
        <v>1</v>
      </c>
    </row>
    <row r="155" spans="1:16" ht="15.75" customHeight="1" x14ac:dyDescent="0.35">
      <c r="A155" s="33" t="s">
        <v>8</v>
      </c>
      <c r="B155" s="33" t="s">
        <v>96</v>
      </c>
      <c r="C155" s="33" t="str">
        <f t="shared" si="2"/>
        <v>Cabo Verde|HCD Index - New business density</v>
      </c>
      <c r="D155" s="56" t="s">
        <v>97</v>
      </c>
      <c r="E155" s="34">
        <v>16.200233561649501</v>
      </c>
      <c r="F155" s="46">
        <v>1</v>
      </c>
      <c r="G155" s="34">
        <v>13.0448760884126</v>
      </c>
      <c r="H155" s="34">
        <v>18.883109326601573</v>
      </c>
      <c r="I155" s="49">
        <v>40.630000000000003</v>
      </c>
      <c r="J155" s="34">
        <v>-3.1553574732369007</v>
      </c>
      <c r="K155" s="34">
        <v>-5.8382332381889732</v>
      </c>
      <c r="L155" s="50">
        <v>1</v>
      </c>
      <c r="M155" s="36">
        <v>0.39841666812777254</v>
      </c>
      <c r="N155" s="36">
        <v>0.32071232996576848</v>
      </c>
      <c r="O155" s="36">
        <v>0.46448559611919366</v>
      </c>
      <c r="P155" s="36">
        <v>1</v>
      </c>
    </row>
    <row r="156" spans="1:16" ht="15.75" customHeight="1" x14ac:dyDescent="0.35">
      <c r="A156" s="40" t="s">
        <v>15</v>
      </c>
      <c r="B156" s="33" t="s">
        <v>63</v>
      </c>
      <c r="C156" s="33" t="str">
        <f t="shared" si="2"/>
        <v>Niger|HCD Index - Fertility rate</v>
      </c>
      <c r="D156" s="56" t="s">
        <v>64</v>
      </c>
      <c r="E156" s="38">
        <v>7.0010000000000003</v>
      </c>
      <c r="F156" s="46">
        <v>15</v>
      </c>
      <c r="G156" s="38">
        <v>6.8239999999999998</v>
      </c>
      <c r="H156" s="38">
        <v>6.6480472643908248</v>
      </c>
      <c r="I156" s="49">
        <v>5</v>
      </c>
      <c r="J156" s="38">
        <v>-0.17700000000000049</v>
      </c>
      <c r="K156" s="38">
        <v>0.17595273560917501</v>
      </c>
      <c r="L156" s="48">
        <v>-1</v>
      </c>
      <c r="M156" s="36">
        <v>0</v>
      </c>
      <c r="N156" s="36">
        <v>3.3075842382972308E-2</v>
      </c>
      <c r="O156" s="36">
        <v>6.5955983342643812E-2</v>
      </c>
      <c r="P156" s="36">
        <v>0.3735783116451703</v>
      </c>
    </row>
    <row r="157" spans="1:16" ht="15.75" customHeight="1" x14ac:dyDescent="0.35">
      <c r="A157" s="40" t="s">
        <v>15</v>
      </c>
      <c r="B157" s="33" t="s">
        <v>65</v>
      </c>
      <c r="C157" s="33" t="str">
        <f t="shared" si="2"/>
        <v>Niger|HCD Index - Maternal mortality rate</v>
      </c>
      <c r="D157" s="56" t="s">
        <v>66</v>
      </c>
      <c r="E157" s="38">
        <v>509</v>
      </c>
      <c r="F157" s="46">
        <v>0</v>
      </c>
      <c r="G157" s="34" t="s">
        <v>148</v>
      </c>
      <c r="H157" s="38">
        <v>472.10136914042613</v>
      </c>
      <c r="I157" s="49">
        <v>191.36</v>
      </c>
      <c r="J157" s="34" t="s">
        <v>148</v>
      </c>
      <c r="K157" s="34" t="s">
        <v>148</v>
      </c>
      <c r="L157" s="48">
        <v>-1</v>
      </c>
      <c r="M157" s="36">
        <v>0.55636747132706865</v>
      </c>
      <c r="N157" s="36" t="s">
        <v>148</v>
      </c>
      <c r="O157" s="36">
        <v>0.58996681330214562</v>
      </c>
      <c r="P157" s="36">
        <v>0.84560818565582374</v>
      </c>
    </row>
    <row r="158" spans="1:16" ht="15.75" customHeight="1" x14ac:dyDescent="0.35">
      <c r="A158" s="40" t="s">
        <v>15</v>
      </c>
      <c r="B158" s="33" t="s">
        <v>67</v>
      </c>
      <c r="C158" s="33" t="str">
        <f t="shared" si="2"/>
        <v>Niger|HCD Index - Under-5 mortality rate</v>
      </c>
      <c r="D158" s="56" t="s">
        <v>68</v>
      </c>
      <c r="E158" s="38">
        <v>86.6</v>
      </c>
      <c r="F158" s="46">
        <v>8</v>
      </c>
      <c r="G158" s="38">
        <v>80.400000000000006</v>
      </c>
      <c r="H158" s="38">
        <v>74.711214684820348</v>
      </c>
      <c r="I158" s="49">
        <v>33.159999999999997</v>
      </c>
      <c r="J158" s="38">
        <v>-6.1999999999999886</v>
      </c>
      <c r="K158" s="38">
        <v>5.6887853151796577</v>
      </c>
      <c r="L158" s="48">
        <v>-1</v>
      </c>
      <c r="M158" s="36">
        <v>0.3110862274846462</v>
      </c>
      <c r="N158" s="36">
        <v>0.36436618909803858</v>
      </c>
      <c r="O158" s="36">
        <v>0.41325300574636159</v>
      </c>
      <c r="P158" s="36">
        <v>0.77029575488194613</v>
      </c>
    </row>
    <row r="159" spans="1:16" ht="15.75" customHeight="1" x14ac:dyDescent="0.35">
      <c r="A159" s="40" t="s">
        <v>15</v>
      </c>
      <c r="B159" s="33" t="s">
        <v>69</v>
      </c>
      <c r="C159" s="33" t="str">
        <f t="shared" si="2"/>
        <v>Niger|HCD Index - Under-5 stunting rate</v>
      </c>
      <c r="D159" s="56" t="s">
        <v>70</v>
      </c>
      <c r="E159" s="38">
        <v>47.1</v>
      </c>
      <c r="F159" s="46">
        <v>15</v>
      </c>
      <c r="G159" s="38">
        <v>46.7</v>
      </c>
      <c r="H159" s="38">
        <v>42.098773736113429</v>
      </c>
      <c r="I159" s="49">
        <v>31.8</v>
      </c>
      <c r="J159" s="38">
        <v>-0.39999999999999858</v>
      </c>
      <c r="K159" s="38">
        <v>4.6012262638865735</v>
      </c>
      <c r="L159" s="48">
        <v>-1</v>
      </c>
      <c r="M159" s="36">
        <v>0</v>
      </c>
      <c r="N159" s="36">
        <v>1.0030995666632273E-2</v>
      </c>
      <c r="O159" s="36">
        <v>0.12541819745223473</v>
      </c>
      <c r="P159" s="36">
        <v>0.38375228721937016</v>
      </c>
    </row>
    <row r="160" spans="1:16" ht="15.75" customHeight="1" x14ac:dyDescent="0.35">
      <c r="A160" s="40" t="s">
        <v>15</v>
      </c>
      <c r="B160" s="33" t="s">
        <v>71</v>
      </c>
      <c r="C160" s="33" t="str">
        <f t="shared" si="2"/>
        <v>Niger|HCD Index - Life expectancy at birth</v>
      </c>
      <c r="D160" s="56" t="s">
        <v>72</v>
      </c>
      <c r="E160" s="38">
        <v>61.598999999999997</v>
      </c>
      <c r="F160" s="46">
        <v>5</v>
      </c>
      <c r="G160" s="38">
        <v>62.42</v>
      </c>
      <c r="H160" s="38">
        <v>62.929062579250342</v>
      </c>
      <c r="I160" s="49">
        <v>70.77</v>
      </c>
      <c r="J160" s="38">
        <v>0.82100000000000506</v>
      </c>
      <c r="K160" s="38">
        <v>-0.50906257925034026</v>
      </c>
      <c r="L160" s="48">
        <v>1</v>
      </c>
      <c r="M160" s="36">
        <v>0.26128601975930604</v>
      </c>
      <c r="N160" s="36">
        <v>0.28913075265421667</v>
      </c>
      <c r="O160" s="36">
        <v>0.3063959311511959</v>
      </c>
      <c r="P160" s="36">
        <v>0.5724858268881059</v>
      </c>
    </row>
    <row r="161" spans="1:16" ht="15.75" customHeight="1" x14ac:dyDescent="0.35">
      <c r="A161" s="40" t="s">
        <v>15</v>
      </c>
      <c r="B161" s="33" t="s">
        <v>73</v>
      </c>
      <c r="C161" s="33" t="str">
        <f t="shared" si="2"/>
        <v>Niger|HCD Index - Government health exp.</v>
      </c>
      <c r="D161" s="56" t="s">
        <v>74</v>
      </c>
      <c r="E161" s="38">
        <v>5.6858091399999999</v>
      </c>
      <c r="F161" s="46">
        <v>3</v>
      </c>
      <c r="G161" s="38">
        <v>8.3507127800000003</v>
      </c>
      <c r="H161" s="38">
        <v>6.1745988894651553</v>
      </c>
      <c r="I161" s="49">
        <v>10.130000000000001</v>
      </c>
      <c r="J161" s="38">
        <v>2.6649036400000004</v>
      </c>
      <c r="K161" s="38">
        <v>2.1761138905348449</v>
      </c>
      <c r="L161" s="48">
        <v>1</v>
      </c>
      <c r="M161" s="36">
        <v>0.17720522443112469</v>
      </c>
      <c r="N161" s="36">
        <v>0.33418254527667396</v>
      </c>
      <c r="O161" s="36">
        <v>0.20599759957599384</v>
      </c>
      <c r="P161" s="36">
        <v>0.43885230994725488</v>
      </c>
    </row>
    <row r="162" spans="1:16" ht="15.75" customHeight="1" x14ac:dyDescent="0.35">
      <c r="A162" s="40" t="s">
        <v>15</v>
      </c>
      <c r="B162" s="33" t="s">
        <v>75</v>
      </c>
      <c r="C162" s="33" t="str">
        <f t="shared" si="2"/>
        <v>Niger|HCD Index - Child Marriage</v>
      </c>
      <c r="D162" s="56" t="s">
        <v>76</v>
      </c>
      <c r="E162" s="34" t="s">
        <v>148</v>
      </c>
      <c r="F162" s="46">
        <v>0</v>
      </c>
      <c r="G162" s="34" t="s">
        <v>148</v>
      </c>
      <c r="H162" s="34" t="s">
        <v>148</v>
      </c>
      <c r="I162" s="49">
        <v>16.02</v>
      </c>
      <c r="J162" s="34" t="s">
        <v>148</v>
      </c>
      <c r="K162" s="34" t="s">
        <v>148</v>
      </c>
      <c r="L162" s="48">
        <v>-1</v>
      </c>
      <c r="M162" s="36" t="s">
        <v>148</v>
      </c>
      <c r="N162" s="36" t="s">
        <v>148</v>
      </c>
      <c r="O162" s="36" t="s">
        <v>148</v>
      </c>
      <c r="P162" s="36">
        <v>0.89353471144569141</v>
      </c>
    </row>
    <row r="163" spans="1:16" ht="15.75" customHeight="1" x14ac:dyDescent="0.35">
      <c r="A163" s="40" t="s">
        <v>15</v>
      </c>
      <c r="B163" s="33" t="s">
        <v>77</v>
      </c>
      <c r="C163" s="33" t="str">
        <f t="shared" si="2"/>
        <v>Niger|HCD Index - Government Education exp.</v>
      </c>
      <c r="D163" s="56" t="s">
        <v>78</v>
      </c>
      <c r="E163" s="38">
        <v>2.5771598815918</v>
      </c>
      <c r="F163" s="46">
        <v>8</v>
      </c>
      <c r="G163" s="38">
        <v>3.5231699943542498</v>
      </c>
      <c r="H163" s="38">
        <v>2.6399417312342917</v>
      </c>
      <c r="I163" s="49">
        <v>3.01</v>
      </c>
      <c r="J163" s="38">
        <v>0.94601011276244984</v>
      </c>
      <c r="K163" s="38">
        <v>0.88322826311995817</v>
      </c>
      <c r="L163" s="48">
        <v>1</v>
      </c>
      <c r="M163" s="36">
        <v>8.6077145977284525E-2</v>
      </c>
      <c r="N163" s="36">
        <v>0.30197990987575024</v>
      </c>
      <c r="O163" s="36">
        <v>0.10040550745842183</v>
      </c>
      <c r="P163" s="36">
        <v>0.18568369902230888</v>
      </c>
    </row>
    <row r="164" spans="1:16" ht="15.75" customHeight="1" x14ac:dyDescent="0.35">
      <c r="A164" s="40" t="s">
        <v>15</v>
      </c>
      <c r="B164" s="33" t="s">
        <v>79</v>
      </c>
      <c r="C164" s="33" t="str">
        <f t="shared" si="2"/>
        <v>Niger|HCD Index - Ratio of teachers</v>
      </c>
      <c r="D164" s="56" t="s">
        <v>80</v>
      </c>
      <c r="E164" s="34" t="s">
        <v>148</v>
      </c>
      <c r="F164" s="46">
        <v>0</v>
      </c>
      <c r="G164" s="34" t="s">
        <v>148</v>
      </c>
      <c r="H164" s="34" t="s">
        <v>148</v>
      </c>
      <c r="I164" s="49">
        <v>40</v>
      </c>
      <c r="J164" s="34" t="s">
        <v>148</v>
      </c>
      <c r="K164" s="34" t="s">
        <v>148</v>
      </c>
      <c r="L164" s="48">
        <v>-1</v>
      </c>
      <c r="M164" s="36" t="s">
        <v>148</v>
      </c>
      <c r="N164" s="36" t="s">
        <v>148</v>
      </c>
      <c r="O164" s="36" t="s">
        <v>148</v>
      </c>
      <c r="P164" s="36">
        <v>0.44084722039107377</v>
      </c>
    </row>
    <row r="165" spans="1:16" ht="15.75" customHeight="1" x14ac:dyDescent="0.35">
      <c r="A165" s="40" t="s">
        <v>15</v>
      </c>
      <c r="B165" s="33" t="s">
        <v>81</v>
      </c>
      <c r="C165" s="33" t="str">
        <f t="shared" si="2"/>
        <v>Niger|HCD Index - Children out of school</v>
      </c>
      <c r="D165" s="56" t="s">
        <v>82</v>
      </c>
      <c r="E165" s="38">
        <v>33.511959075927699</v>
      </c>
      <c r="F165" s="46">
        <v>10</v>
      </c>
      <c r="G165" s="38">
        <v>41.025360107421903</v>
      </c>
      <c r="H165" s="38">
        <v>32.993078202081541</v>
      </c>
      <c r="I165" s="49">
        <v>30.28</v>
      </c>
      <c r="J165" s="38">
        <v>7.5134010314942046</v>
      </c>
      <c r="K165" s="38">
        <v>8.032281905340362</v>
      </c>
      <c r="L165" s="48">
        <v>-1</v>
      </c>
      <c r="M165" s="36">
        <v>0</v>
      </c>
      <c r="N165" s="36">
        <v>0</v>
      </c>
      <c r="O165" s="36">
        <v>1.6449632885954742E-2</v>
      </c>
      <c r="P165" s="36">
        <v>0.10247421856746203</v>
      </c>
    </row>
    <row r="166" spans="1:16" ht="15.75" customHeight="1" x14ac:dyDescent="0.35">
      <c r="A166" s="40" t="s">
        <v>15</v>
      </c>
      <c r="B166" s="33" t="s">
        <v>83</v>
      </c>
      <c r="C166" s="33" t="str">
        <f t="shared" si="2"/>
        <v>Niger|HCD Index - Mean years of schooling</v>
      </c>
      <c r="D166" s="56" t="s">
        <v>72</v>
      </c>
      <c r="E166" s="38">
        <v>2</v>
      </c>
      <c r="F166" s="46">
        <v>13</v>
      </c>
      <c r="G166" s="38">
        <v>2.1</v>
      </c>
      <c r="H166" s="38">
        <v>2.1194737522634379</v>
      </c>
      <c r="I166" s="49">
        <v>4.01</v>
      </c>
      <c r="J166" s="38">
        <v>0.10000000000000009</v>
      </c>
      <c r="K166" s="38">
        <v>-1.9473752263437838E-2</v>
      </c>
      <c r="L166" s="48">
        <v>1</v>
      </c>
      <c r="M166" s="36">
        <v>3.1141205925467069E-2</v>
      </c>
      <c r="N166" s="36">
        <v>3.8926507406833843E-2</v>
      </c>
      <c r="O166" s="36">
        <v>4.0442597730276968E-2</v>
      </c>
      <c r="P166" s="36">
        <v>0.18781429399309507</v>
      </c>
    </row>
    <row r="167" spans="1:16" ht="15.75" customHeight="1" x14ac:dyDescent="0.35">
      <c r="A167" s="40" t="s">
        <v>15</v>
      </c>
      <c r="B167" s="33" t="s">
        <v>84</v>
      </c>
      <c r="C167" s="33" t="str">
        <f t="shared" si="2"/>
        <v>Niger|HCD Index - Harmonized test scores</v>
      </c>
      <c r="D167" s="56" t="s">
        <v>85</v>
      </c>
      <c r="E167" s="38">
        <v>305</v>
      </c>
      <c r="F167" s="46">
        <v>12</v>
      </c>
      <c r="G167" s="38">
        <v>304.92224121093801</v>
      </c>
      <c r="H167" s="38">
        <v>319.11290558004464</v>
      </c>
      <c r="I167" s="49">
        <v>371.04</v>
      </c>
      <c r="J167" s="38">
        <v>-7.7758789061988409E-2</v>
      </c>
      <c r="K167" s="38">
        <v>-14.190664369106628</v>
      </c>
      <c r="L167" s="48">
        <v>1</v>
      </c>
      <c r="M167" s="36">
        <v>0</v>
      </c>
      <c r="N167" s="36">
        <v>0</v>
      </c>
      <c r="O167" s="36">
        <v>7.1925955535189948E-2</v>
      </c>
      <c r="P167" s="36">
        <v>0.33659418481485914</v>
      </c>
    </row>
    <row r="168" spans="1:16" ht="15.75" customHeight="1" x14ac:dyDescent="0.35">
      <c r="A168" s="40" t="s">
        <v>15</v>
      </c>
      <c r="B168" s="33" t="s">
        <v>86</v>
      </c>
      <c r="C168" s="33" t="str">
        <f t="shared" si="2"/>
        <v>Niger|HCD Index - Youth NEET</v>
      </c>
      <c r="D168" s="56" t="s">
        <v>87</v>
      </c>
      <c r="E168" s="38">
        <v>23.957000000000001</v>
      </c>
      <c r="F168" s="46">
        <v>7</v>
      </c>
      <c r="G168" s="38">
        <v>25.123000000000001</v>
      </c>
      <c r="H168" s="38">
        <v>21.242813833209645</v>
      </c>
      <c r="I168" s="49">
        <v>14.23</v>
      </c>
      <c r="J168" s="38">
        <v>1.1660000000000004</v>
      </c>
      <c r="K168" s="38">
        <v>3.8801861667903559</v>
      </c>
      <c r="L168" s="48">
        <v>-1</v>
      </c>
      <c r="M168" s="36">
        <v>0.3742450425300638</v>
      </c>
      <c r="N168" s="36">
        <v>0.3341117104607127</v>
      </c>
      <c r="O168" s="36">
        <v>0.46766642737554964</v>
      </c>
      <c r="P168" s="36">
        <v>0.70911373696323488</v>
      </c>
    </row>
    <row r="169" spans="1:16" ht="15.75" customHeight="1" x14ac:dyDescent="0.35">
      <c r="A169" s="40" t="s">
        <v>15</v>
      </c>
      <c r="B169" s="33" t="s">
        <v>88</v>
      </c>
      <c r="C169" s="33" t="str">
        <f t="shared" si="2"/>
        <v>Niger|HCD Index - Youth literacy rate</v>
      </c>
      <c r="D169" s="56" t="s">
        <v>89</v>
      </c>
      <c r="E169" s="38">
        <v>43.459999084472699</v>
      </c>
      <c r="F169" s="46">
        <v>10</v>
      </c>
      <c r="G169" s="38">
        <v>43.459999084472699</v>
      </c>
      <c r="H169" s="38">
        <v>45.910489995507028</v>
      </c>
      <c r="I169" s="49">
        <v>60.4</v>
      </c>
      <c r="J169" s="38">
        <v>0</v>
      </c>
      <c r="K169" s="38">
        <v>-2.4504909110343291</v>
      </c>
      <c r="L169" s="48">
        <v>1</v>
      </c>
      <c r="M169" s="36">
        <v>0</v>
      </c>
      <c r="N169" s="36">
        <v>0</v>
      </c>
      <c r="O169" s="36">
        <v>2.8802766280199489E-2</v>
      </c>
      <c r="P169" s="36">
        <v>0.19908789087966752</v>
      </c>
    </row>
    <row r="170" spans="1:16" ht="15.75" customHeight="1" x14ac:dyDescent="0.35">
      <c r="A170" s="40" t="s">
        <v>15</v>
      </c>
      <c r="B170" s="33" t="s">
        <v>90</v>
      </c>
      <c r="C170" s="33" t="str">
        <f t="shared" si="2"/>
        <v>Niger|HCD Index - Number of citations</v>
      </c>
      <c r="D170" s="56" t="s">
        <v>91</v>
      </c>
      <c r="E170" s="38">
        <v>1.1930000000000001</v>
      </c>
      <c r="F170" s="46">
        <v>10</v>
      </c>
      <c r="G170" s="38">
        <v>0.23599999999999999</v>
      </c>
      <c r="H170" s="38">
        <v>8.1285341167054899</v>
      </c>
      <c r="I170" s="49">
        <v>2.84</v>
      </c>
      <c r="J170" s="38">
        <v>-0.95700000000000007</v>
      </c>
      <c r="K170" s="38">
        <v>-7.8925341167054901</v>
      </c>
      <c r="L170" s="48">
        <v>1</v>
      </c>
      <c r="M170" s="36">
        <v>8.2310208568833962E-3</v>
      </c>
      <c r="N170" s="36">
        <v>3.5393389684598589E-4</v>
      </c>
      <c r="O170" s="36">
        <v>9.7557872900899435E-3</v>
      </c>
      <c r="P170" s="36">
        <v>2.1757417122979843E-2</v>
      </c>
    </row>
    <row r="171" spans="1:16" ht="15.75" customHeight="1" x14ac:dyDescent="0.35">
      <c r="A171" s="40" t="s">
        <v>15</v>
      </c>
      <c r="B171" s="33" t="s">
        <v>92</v>
      </c>
      <c r="C171" s="33" t="str">
        <f t="shared" si="2"/>
        <v>Niger|HCD Index - Penetration rate fin services</v>
      </c>
      <c r="D171" s="56" t="s">
        <v>93</v>
      </c>
      <c r="E171" s="38">
        <v>21.88</v>
      </c>
      <c r="F171" s="46">
        <v>7</v>
      </c>
      <c r="G171" s="38">
        <v>21.43</v>
      </c>
      <c r="H171" s="38">
        <v>26.788091367970225</v>
      </c>
      <c r="I171" s="49">
        <v>81.540000000000006</v>
      </c>
      <c r="J171" s="38">
        <v>-0.44999999999999929</v>
      </c>
      <c r="K171" s="38">
        <v>-5.3580913679702249</v>
      </c>
      <c r="L171" s="48">
        <v>1</v>
      </c>
      <c r="M171" s="36">
        <v>7.8041180066489635E-2</v>
      </c>
      <c r="N171" s="36">
        <v>7.6283495830757886E-2</v>
      </c>
      <c r="O171" s="36">
        <v>9.7212013010961495E-2</v>
      </c>
      <c r="P171" s="36">
        <v>0.31106412784707893</v>
      </c>
    </row>
    <row r="172" spans="1:16" ht="15.75" customHeight="1" x14ac:dyDescent="0.35">
      <c r="A172" s="40" t="s">
        <v>15</v>
      </c>
      <c r="B172" s="33" t="s">
        <v>94</v>
      </c>
      <c r="C172" s="33" t="str">
        <f t="shared" si="2"/>
        <v>Niger|HCD Index - Individuals using Internet</v>
      </c>
      <c r="D172" s="56" t="s">
        <v>95</v>
      </c>
      <c r="E172" s="38">
        <v>10.22431156</v>
      </c>
      <c r="F172" s="46">
        <v>15</v>
      </c>
      <c r="G172" s="38">
        <v>0</v>
      </c>
      <c r="H172" s="38">
        <v>12.053565016228392</v>
      </c>
      <c r="I172" s="49">
        <v>29.8</v>
      </c>
      <c r="J172" s="38">
        <v>-10.22431156</v>
      </c>
      <c r="K172" s="38">
        <v>-12.053565016228392</v>
      </c>
      <c r="L172" s="48">
        <v>1</v>
      </c>
      <c r="M172" s="36">
        <v>0</v>
      </c>
      <c r="N172" s="36">
        <v>0</v>
      </c>
      <c r="O172" s="36">
        <v>1.1696007800763691E-2</v>
      </c>
      <c r="P172" s="36">
        <v>0.12518509203141776</v>
      </c>
    </row>
    <row r="173" spans="1:16" ht="15.75" customHeight="1" x14ac:dyDescent="0.35">
      <c r="A173" s="40" t="s">
        <v>15</v>
      </c>
      <c r="B173" s="33" t="s">
        <v>96</v>
      </c>
      <c r="C173" s="33" t="str">
        <f t="shared" si="2"/>
        <v>Niger|HCD Index - New business density</v>
      </c>
      <c r="D173" s="56" t="s">
        <v>97</v>
      </c>
      <c r="E173" s="38">
        <v>8.7479116827373901E-2</v>
      </c>
      <c r="F173" s="46">
        <v>11</v>
      </c>
      <c r="G173" s="38">
        <v>8.7479116827373901E-2</v>
      </c>
      <c r="H173" s="38">
        <v>0.10196629082906007</v>
      </c>
      <c r="I173" s="49">
        <v>0.22</v>
      </c>
      <c r="J173" s="38">
        <v>0</v>
      </c>
      <c r="K173" s="38">
        <v>-1.4487174001686171E-2</v>
      </c>
      <c r="L173" s="48">
        <v>1</v>
      </c>
      <c r="M173" s="36">
        <v>1.6213982665083757E-3</v>
      </c>
      <c r="N173" s="36">
        <v>1.6213982665083757E-3</v>
      </c>
      <c r="O173" s="36">
        <v>1.9781617321971011E-3</v>
      </c>
      <c r="P173" s="36">
        <v>4.8698686277525429E-3</v>
      </c>
    </row>
    <row r="174" spans="1:16" ht="15.75" customHeight="1" x14ac:dyDescent="0.35">
      <c r="A174" s="40" t="s">
        <v>16</v>
      </c>
      <c r="B174" s="33" t="s">
        <v>63</v>
      </c>
      <c r="C174" s="33" t="str">
        <f t="shared" si="2"/>
        <v>Nigeria|HCD Index - Fertility rate</v>
      </c>
      <c r="D174" s="56" t="s">
        <v>64</v>
      </c>
      <c r="E174" s="38">
        <v>5.4569999999999999</v>
      </c>
      <c r="F174" s="46">
        <v>13</v>
      </c>
      <c r="G174" s="38">
        <v>5.3170000000000002</v>
      </c>
      <c r="H174" s="38">
        <v>5.1818874334781784</v>
      </c>
      <c r="I174" s="49">
        <v>3.9</v>
      </c>
      <c r="J174" s="38">
        <v>-0.13999999999999968</v>
      </c>
      <c r="K174" s="38">
        <v>0.1351125665218218</v>
      </c>
      <c r="L174" s="48">
        <v>-1</v>
      </c>
      <c r="M174" s="36">
        <v>0.28852599231248094</v>
      </c>
      <c r="N174" s="36">
        <v>0.31468767555324983</v>
      </c>
      <c r="O174" s="36">
        <v>0.33993604817604434</v>
      </c>
      <c r="P174" s="36">
        <v>0.57971537192220723</v>
      </c>
    </row>
    <row r="175" spans="1:16" ht="15.75" customHeight="1" x14ac:dyDescent="0.35">
      <c r="A175" s="40" t="s">
        <v>16</v>
      </c>
      <c r="B175" s="33" t="s">
        <v>65</v>
      </c>
      <c r="C175" s="33" t="str">
        <f t="shared" si="2"/>
        <v>Nigeria|HCD Index - Maternal mortality rate</v>
      </c>
      <c r="D175" s="56" t="s">
        <v>66</v>
      </c>
      <c r="E175" s="38">
        <v>917</v>
      </c>
      <c r="F175" s="46">
        <v>0</v>
      </c>
      <c r="G175" s="34" t="s">
        <v>148</v>
      </c>
      <c r="H175" s="38">
        <v>850.52447053393075</v>
      </c>
      <c r="I175" s="49">
        <v>344.74</v>
      </c>
      <c r="J175" s="34" t="s">
        <v>148</v>
      </c>
      <c r="K175" s="34" t="s">
        <v>148</v>
      </c>
      <c r="L175" s="48">
        <v>-1</v>
      </c>
      <c r="M175" s="36">
        <v>0.18484876706938613</v>
      </c>
      <c r="N175" s="36" t="s">
        <v>148</v>
      </c>
      <c r="O175" s="36">
        <v>0.24538039102055634</v>
      </c>
      <c r="P175" s="36">
        <v>0.70593665516264437</v>
      </c>
    </row>
    <row r="176" spans="1:16" ht="15.75" customHeight="1" x14ac:dyDescent="0.35">
      <c r="A176" s="40" t="s">
        <v>16</v>
      </c>
      <c r="B176" s="33" t="s">
        <v>67</v>
      </c>
      <c r="C176" s="33" t="str">
        <f t="shared" si="2"/>
        <v>Nigeria|HCD Index - Under-5 mortality rate</v>
      </c>
      <c r="D176" s="56" t="s">
        <v>68</v>
      </c>
      <c r="E176" s="38">
        <v>122.8</v>
      </c>
      <c r="F176" s="46">
        <v>15</v>
      </c>
      <c r="G176" s="38">
        <v>117.2</v>
      </c>
      <c r="H176" s="38">
        <v>105.94153768240115</v>
      </c>
      <c r="I176" s="49">
        <v>47.03</v>
      </c>
      <c r="J176" s="38">
        <v>-5.5999999999999943</v>
      </c>
      <c r="K176" s="38">
        <v>11.258462317598855</v>
      </c>
      <c r="L176" s="48">
        <v>-1</v>
      </c>
      <c r="M176" s="36">
        <v>0</v>
      </c>
      <c r="N176" s="36">
        <v>4.8123836295967316E-2</v>
      </c>
      <c r="O176" s="36">
        <v>0.14487390728104674</v>
      </c>
      <c r="P176" s="36">
        <v>0.65116547302988947</v>
      </c>
    </row>
    <row r="177" spans="1:16" ht="15.75" customHeight="1" x14ac:dyDescent="0.35">
      <c r="A177" s="40" t="s">
        <v>16</v>
      </c>
      <c r="B177" s="33" t="s">
        <v>69</v>
      </c>
      <c r="C177" s="33" t="str">
        <f t="shared" si="2"/>
        <v>Nigeria|HCD Index - Under-5 stunting rate</v>
      </c>
      <c r="D177" s="56" t="s">
        <v>70</v>
      </c>
      <c r="E177" s="38">
        <v>36.700000000000003</v>
      </c>
      <c r="F177" s="46">
        <v>14</v>
      </c>
      <c r="G177" s="38">
        <v>35.299999999999997</v>
      </c>
      <c r="H177" s="38">
        <v>32.803078473786904</v>
      </c>
      <c r="I177" s="49">
        <v>24.78</v>
      </c>
      <c r="J177" s="38">
        <v>-1.4000000000000057</v>
      </c>
      <c r="K177" s="38">
        <v>2.496921526213093</v>
      </c>
      <c r="L177" s="48">
        <v>-1</v>
      </c>
      <c r="M177" s="36">
        <v>0.26080588733243998</v>
      </c>
      <c r="N177" s="36">
        <v>0.29591437216565319</v>
      </c>
      <c r="O177" s="36">
        <v>0.35853089468906435</v>
      </c>
      <c r="P177" s="36">
        <v>0.55982306229955003</v>
      </c>
    </row>
    <row r="178" spans="1:16" ht="15.75" customHeight="1" x14ac:dyDescent="0.35">
      <c r="A178" s="40" t="s">
        <v>16</v>
      </c>
      <c r="B178" s="33" t="s">
        <v>71</v>
      </c>
      <c r="C178" s="33" t="str">
        <f t="shared" si="2"/>
        <v>Nigeria|HCD Index - Life expectancy at birth</v>
      </c>
      <c r="D178" s="56" t="s">
        <v>72</v>
      </c>
      <c r="E178" s="38">
        <v>53.95</v>
      </c>
      <c r="F178" s="46">
        <v>15</v>
      </c>
      <c r="G178" s="38">
        <v>54.686999999999998</v>
      </c>
      <c r="H178" s="38">
        <v>55.114903263860718</v>
      </c>
      <c r="I178" s="49">
        <v>61.99</v>
      </c>
      <c r="J178" s="38">
        <v>0.73699999999999477</v>
      </c>
      <c r="K178" s="38">
        <v>-0.42790326386072053</v>
      </c>
      <c r="L178" s="48">
        <v>1</v>
      </c>
      <c r="M178" s="36">
        <v>1.8653596945433241E-3</v>
      </c>
      <c r="N178" s="36">
        <v>2.6861179601423819E-2</v>
      </c>
      <c r="O178" s="36">
        <v>4.1373788720866167E-2</v>
      </c>
      <c r="P178" s="36">
        <v>0.27442221280252815</v>
      </c>
    </row>
    <row r="179" spans="1:16" ht="15.75" customHeight="1" x14ac:dyDescent="0.35">
      <c r="A179" s="40" t="s">
        <v>16</v>
      </c>
      <c r="B179" s="33" t="s">
        <v>73</v>
      </c>
      <c r="C179" s="33" t="str">
        <f t="shared" si="2"/>
        <v>Nigeria|HCD Index - Government health exp.</v>
      </c>
      <c r="D179" s="56" t="s">
        <v>74</v>
      </c>
      <c r="E179" s="38">
        <v>5.0045981399999997</v>
      </c>
      <c r="F179" s="46">
        <v>9</v>
      </c>
      <c r="G179" s="38">
        <v>4.4358687400000001</v>
      </c>
      <c r="H179" s="38">
        <v>5.4348264875917698</v>
      </c>
      <c r="I179" s="49">
        <v>8.91</v>
      </c>
      <c r="J179" s="38">
        <v>-0.56872939999999961</v>
      </c>
      <c r="K179" s="38">
        <v>-0.9989577475917697</v>
      </c>
      <c r="L179" s="48">
        <v>1</v>
      </c>
      <c r="M179" s="36">
        <v>0.13707819090336926</v>
      </c>
      <c r="N179" s="36">
        <v>0.10357693548908471</v>
      </c>
      <c r="O179" s="36">
        <v>0.16242098091763177</v>
      </c>
      <c r="P179" s="36">
        <v>0.3673776056864772</v>
      </c>
    </row>
    <row r="180" spans="1:16" ht="15.75" customHeight="1" x14ac:dyDescent="0.35">
      <c r="A180" s="40" t="s">
        <v>16</v>
      </c>
      <c r="B180" s="33" t="s">
        <v>75</v>
      </c>
      <c r="C180" s="33" t="str">
        <f t="shared" si="2"/>
        <v>Nigeria|HCD Index - Child Marriage</v>
      </c>
      <c r="D180" s="56" t="s">
        <v>76</v>
      </c>
      <c r="E180" s="34" t="s">
        <v>148</v>
      </c>
      <c r="F180" s="46">
        <v>8</v>
      </c>
      <c r="G180" s="38">
        <v>43.4</v>
      </c>
      <c r="H180" s="34" t="s">
        <v>148</v>
      </c>
      <c r="I180" s="49">
        <v>16.02</v>
      </c>
      <c r="J180" s="34" t="s">
        <v>148</v>
      </c>
      <c r="K180" s="34" t="s">
        <v>148</v>
      </c>
      <c r="L180" s="48">
        <v>-1</v>
      </c>
      <c r="M180" s="36" t="s">
        <v>148</v>
      </c>
      <c r="N180" s="36">
        <v>0.19811953486267717</v>
      </c>
      <c r="O180" s="36" t="s">
        <v>148</v>
      </c>
      <c r="P180" s="36">
        <v>0.89353471144569141</v>
      </c>
    </row>
    <row r="181" spans="1:16" ht="15.75" customHeight="1" x14ac:dyDescent="0.35">
      <c r="A181" s="40" t="s">
        <v>16</v>
      </c>
      <c r="B181" s="33" t="s">
        <v>77</v>
      </c>
      <c r="C181" s="33" t="str">
        <f t="shared" si="2"/>
        <v>Nigeria|HCD Index - Government Education exp.</v>
      </c>
      <c r="D181" s="56" t="s">
        <v>78</v>
      </c>
      <c r="E181" s="34" t="s">
        <v>148</v>
      </c>
      <c r="F181" s="46">
        <v>0</v>
      </c>
      <c r="G181" s="34" t="s">
        <v>148</v>
      </c>
      <c r="H181" s="34" t="s">
        <v>148</v>
      </c>
      <c r="I181" s="49">
        <v>4.25</v>
      </c>
      <c r="J181" s="34" t="s">
        <v>148</v>
      </c>
      <c r="K181" s="34" t="s">
        <v>148</v>
      </c>
      <c r="L181" s="48">
        <v>1</v>
      </c>
      <c r="M181" s="36" t="s">
        <v>148</v>
      </c>
      <c r="N181" s="36" t="s">
        <v>148</v>
      </c>
      <c r="O181" s="36" t="s">
        <v>148</v>
      </c>
      <c r="P181" s="36">
        <v>0.46829294225735268</v>
      </c>
    </row>
    <row r="182" spans="1:16" ht="15.75" customHeight="1" x14ac:dyDescent="0.35">
      <c r="A182" s="40" t="s">
        <v>16</v>
      </c>
      <c r="B182" s="33" t="s">
        <v>79</v>
      </c>
      <c r="C182" s="33" t="str">
        <f t="shared" si="2"/>
        <v>Nigeria|HCD Index - Ratio of teachers</v>
      </c>
      <c r="D182" s="56" t="s">
        <v>80</v>
      </c>
      <c r="E182" s="38">
        <v>49.098179999999999</v>
      </c>
      <c r="F182" s="46">
        <v>7</v>
      </c>
      <c r="G182" s="38">
        <v>49.098179999999999</v>
      </c>
      <c r="H182" s="38">
        <v>48.61084900788925</v>
      </c>
      <c r="I182" s="49">
        <v>46.25</v>
      </c>
      <c r="J182" s="38">
        <v>0</v>
      </c>
      <c r="K182" s="38">
        <v>0.48733099211074915</v>
      </c>
      <c r="L182" s="48">
        <v>-1</v>
      </c>
      <c r="M182" s="36">
        <v>0.18468344527512923</v>
      </c>
      <c r="N182" s="36">
        <v>0.18468344527512923</v>
      </c>
      <c r="O182" s="36">
        <v>0.19840449131621524</v>
      </c>
      <c r="P182" s="36">
        <v>0.26499370355820917</v>
      </c>
    </row>
    <row r="183" spans="1:16" ht="15.75" customHeight="1" x14ac:dyDescent="0.35">
      <c r="A183" s="40" t="s">
        <v>16</v>
      </c>
      <c r="B183" s="33" t="s">
        <v>81</v>
      </c>
      <c r="C183" s="33" t="str">
        <f t="shared" si="2"/>
        <v>Nigeria|HCD Index - Children out of school</v>
      </c>
      <c r="D183" s="56" t="s">
        <v>82</v>
      </c>
      <c r="E183" s="34" t="s">
        <v>148</v>
      </c>
      <c r="F183" s="46">
        <v>0</v>
      </c>
      <c r="G183" s="34" t="s">
        <v>148</v>
      </c>
      <c r="H183" s="34" t="s">
        <v>148</v>
      </c>
      <c r="I183" s="49">
        <v>14.55</v>
      </c>
      <c r="J183" s="34" t="s">
        <v>148</v>
      </c>
      <c r="K183" s="34" t="s">
        <v>148</v>
      </c>
      <c r="L183" s="48">
        <v>-1</v>
      </c>
      <c r="M183" s="36" t="s">
        <v>148</v>
      </c>
      <c r="N183" s="36" t="s">
        <v>148</v>
      </c>
      <c r="O183" s="36" t="s">
        <v>148</v>
      </c>
      <c r="P183" s="36">
        <v>0.60105617397781008</v>
      </c>
    </row>
    <row r="184" spans="1:16" ht="15.75" customHeight="1" x14ac:dyDescent="0.35">
      <c r="A184" s="40" t="s">
        <v>16</v>
      </c>
      <c r="B184" s="33" t="s">
        <v>83</v>
      </c>
      <c r="C184" s="33" t="str">
        <f t="shared" si="2"/>
        <v>Nigeria|HCD Index - Mean years of schooling</v>
      </c>
      <c r="D184" s="56" t="s">
        <v>72</v>
      </c>
      <c r="E184" s="38">
        <v>6.5</v>
      </c>
      <c r="F184" s="46">
        <v>2</v>
      </c>
      <c r="G184" s="38">
        <v>6.7</v>
      </c>
      <c r="H184" s="38">
        <v>6.8882896948561729</v>
      </c>
      <c r="I184" s="49">
        <v>13.04</v>
      </c>
      <c r="J184" s="38">
        <v>0.20000000000000018</v>
      </c>
      <c r="K184" s="38">
        <v>-0.18828969485617275</v>
      </c>
      <c r="L184" s="48">
        <v>1</v>
      </c>
      <c r="M184" s="36">
        <v>0.38147977258697169</v>
      </c>
      <c r="N184" s="36">
        <v>0.39705037554970518</v>
      </c>
      <c r="O184" s="36">
        <v>0.41170929595260386</v>
      </c>
      <c r="P184" s="36">
        <v>0.89066730880676281</v>
      </c>
    </row>
    <row r="185" spans="1:16" ht="15.75" customHeight="1" x14ac:dyDescent="0.35">
      <c r="A185" s="40" t="s">
        <v>16</v>
      </c>
      <c r="B185" s="33" t="s">
        <v>84</v>
      </c>
      <c r="C185" s="33" t="str">
        <f t="shared" si="2"/>
        <v>Nigeria|HCD Index - Harmonized test scores</v>
      </c>
      <c r="D185" s="56" t="s">
        <v>85</v>
      </c>
      <c r="E185" s="38">
        <v>325</v>
      </c>
      <c r="F185" s="46">
        <v>9</v>
      </c>
      <c r="G185" s="38">
        <v>309.024963378905</v>
      </c>
      <c r="H185" s="38">
        <v>340.03834201152296</v>
      </c>
      <c r="I185" s="49">
        <v>395.38</v>
      </c>
      <c r="J185" s="38">
        <v>-15.975036621095001</v>
      </c>
      <c r="K185" s="38">
        <v>-31.013378632617957</v>
      </c>
      <c r="L185" s="48">
        <v>1</v>
      </c>
      <c r="M185" s="36">
        <v>0.10192933712656843</v>
      </c>
      <c r="N185" s="36">
        <v>2.0513092458524985E-2</v>
      </c>
      <c r="O185" s="36">
        <v>0.17857174876242646</v>
      </c>
      <c r="P185" s="36">
        <v>0.46059527176535275</v>
      </c>
    </row>
    <row r="186" spans="1:16" ht="15.75" customHeight="1" x14ac:dyDescent="0.35">
      <c r="A186" s="40" t="s">
        <v>16</v>
      </c>
      <c r="B186" s="33" t="s">
        <v>86</v>
      </c>
      <c r="C186" s="33" t="str">
        <f t="shared" si="2"/>
        <v>Nigeria|HCD Index - Youth NEET</v>
      </c>
      <c r="D186" s="56" t="s">
        <v>87</v>
      </c>
      <c r="E186" s="38">
        <v>22.355</v>
      </c>
      <c r="F186" s="46">
        <v>8</v>
      </c>
      <c r="G186" s="38">
        <v>25.728999999999999</v>
      </c>
      <c r="H186" s="38">
        <v>19.822310942163107</v>
      </c>
      <c r="I186" s="49">
        <v>13.28</v>
      </c>
      <c r="J186" s="38">
        <v>3.3739999999999988</v>
      </c>
      <c r="K186" s="38">
        <v>5.9066890578368927</v>
      </c>
      <c r="L186" s="48">
        <v>-1</v>
      </c>
      <c r="M186" s="36">
        <v>0.4293853495412992</v>
      </c>
      <c r="N186" s="36">
        <v>0.31325339207818553</v>
      </c>
      <c r="O186" s="36">
        <v>0.51655966428107625</v>
      </c>
      <c r="P186" s="36">
        <v>0.7418614385363127</v>
      </c>
    </row>
    <row r="187" spans="1:16" ht="15.75" customHeight="1" x14ac:dyDescent="0.35">
      <c r="A187" s="40" t="s">
        <v>16</v>
      </c>
      <c r="B187" s="33" t="s">
        <v>88</v>
      </c>
      <c r="C187" s="33" t="str">
        <f t="shared" si="2"/>
        <v>Nigeria|HCD Index - Youth literacy rate</v>
      </c>
      <c r="D187" s="56" t="s">
        <v>89</v>
      </c>
      <c r="E187" s="38">
        <v>75.028747558593807</v>
      </c>
      <c r="F187" s="46">
        <v>4</v>
      </c>
      <c r="G187" s="38">
        <v>75.028747558593807</v>
      </c>
      <c r="H187" s="38">
        <v>79.259241526190593</v>
      </c>
      <c r="I187" s="49">
        <v>104.27</v>
      </c>
      <c r="J187" s="38">
        <v>0</v>
      </c>
      <c r="K187" s="38">
        <v>-4.2304939675967859</v>
      </c>
      <c r="L187" s="48">
        <v>1</v>
      </c>
      <c r="M187" s="36">
        <v>0.37105515468927874</v>
      </c>
      <c r="N187" s="36">
        <v>0.37105515468927874</v>
      </c>
      <c r="O187" s="36">
        <v>0.42077985615615843</v>
      </c>
      <c r="P187" s="36">
        <v>0.71475776447879935</v>
      </c>
    </row>
    <row r="188" spans="1:16" ht="15.75" customHeight="1" x14ac:dyDescent="0.35">
      <c r="A188" s="40" t="s">
        <v>16</v>
      </c>
      <c r="B188" s="33" t="s">
        <v>90</v>
      </c>
      <c r="C188" s="33" t="str">
        <f t="shared" si="2"/>
        <v>Nigeria|HCD Index - Number of citations</v>
      </c>
      <c r="D188" s="56" t="s">
        <v>91</v>
      </c>
      <c r="E188" s="38">
        <v>51.182000000000002</v>
      </c>
      <c r="F188" s="46">
        <v>1</v>
      </c>
      <c r="G188" s="38">
        <v>10.429</v>
      </c>
      <c r="H188" s="38">
        <v>8.1285341167054899</v>
      </c>
      <c r="I188" s="49">
        <v>121.68</v>
      </c>
      <c r="J188" s="38">
        <v>-40.753</v>
      </c>
      <c r="K188" s="38">
        <v>2.3004658832945104</v>
      </c>
      <c r="L188" s="48">
        <v>1</v>
      </c>
      <c r="M188" s="36">
        <v>0.4196915224716275</v>
      </c>
      <c r="N188" s="36">
        <v>8.4252729491058442E-2</v>
      </c>
      <c r="O188" s="36">
        <v>0.4851069420729498</v>
      </c>
      <c r="P188" s="36">
        <v>1</v>
      </c>
    </row>
    <row r="189" spans="1:16" ht="15.75" customHeight="1" x14ac:dyDescent="0.35">
      <c r="A189" s="40" t="s">
        <v>16</v>
      </c>
      <c r="B189" s="33" t="s">
        <v>92</v>
      </c>
      <c r="C189" s="33" t="str">
        <f t="shared" si="2"/>
        <v>Nigeria|HCD Index - Penetration rate fin services</v>
      </c>
      <c r="D189" s="56" t="s">
        <v>93</v>
      </c>
      <c r="E189" s="34" t="s">
        <v>148</v>
      </c>
      <c r="F189" s="46">
        <v>0</v>
      </c>
      <c r="G189" s="34" t="s">
        <v>148</v>
      </c>
      <c r="H189" s="34" t="s">
        <v>148</v>
      </c>
      <c r="I189" s="49">
        <v>139.31</v>
      </c>
      <c r="J189" s="34" t="s">
        <v>148</v>
      </c>
      <c r="K189" s="34" t="s">
        <v>148</v>
      </c>
      <c r="L189" s="48">
        <v>1</v>
      </c>
      <c r="M189" s="36" t="s">
        <v>148</v>
      </c>
      <c r="N189" s="36" t="s">
        <v>148</v>
      </c>
      <c r="O189" s="36" t="s">
        <v>148</v>
      </c>
      <c r="P189" s="36">
        <v>0.53671864629311017</v>
      </c>
    </row>
    <row r="190" spans="1:16" ht="15.75" customHeight="1" x14ac:dyDescent="0.35">
      <c r="A190" s="40" t="s">
        <v>16</v>
      </c>
      <c r="B190" s="33" t="s">
        <v>94</v>
      </c>
      <c r="C190" s="33" t="str">
        <f t="shared" si="2"/>
        <v>Nigeria|HCD Index - Individuals using Internet</v>
      </c>
      <c r="D190" s="56" t="s">
        <v>95</v>
      </c>
      <c r="E190" s="38">
        <v>28</v>
      </c>
      <c r="F190" s="46">
        <v>6</v>
      </c>
      <c r="G190" s="38">
        <v>33.6</v>
      </c>
      <c r="H190" s="38">
        <v>33.009539906312767</v>
      </c>
      <c r="I190" s="49">
        <v>81.62</v>
      </c>
      <c r="J190" s="38">
        <v>5.6000000000000014</v>
      </c>
      <c r="K190" s="38">
        <v>0.59046009368723418</v>
      </c>
      <c r="L190" s="48">
        <v>1</v>
      </c>
      <c r="M190" s="36">
        <v>0.11365543137299779</v>
      </c>
      <c r="N190" s="36">
        <v>0.14946110032568719</v>
      </c>
      <c r="O190" s="36">
        <v>0.14568577556776949</v>
      </c>
      <c r="P190" s="36">
        <v>0.45648365568032673</v>
      </c>
    </row>
    <row r="191" spans="1:16" ht="15.75" customHeight="1" x14ac:dyDescent="0.35">
      <c r="A191" s="40" t="s">
        <v>16</v>
      </c>
      <c r="B191" s="33" t="s">
        <v>96</v>
      </c>
      <c r="C191" s="33" t="str">
        <f t="shared" si="2"/>
        <v>Nigeria|HCD Index - New business density</v>
      </c>
      <c r="D191" s="56" t="s">
        <v>97</v>
      </c>
      <c r="E191" s="38">
        <v>0.82537351716262197</v>
      </c>
      <c r="F191" s="46">
        <v>3</v>
      </c>
      <c r="G191" s="38">
        <v>0.88396795631494396</v>
      </c>
      <c r="H191" s="38">
        <v>0.9620613369895471</v>
      </c>
      <c r="I191" s="49">
        <v>2.0699999999999998</v>
      </c>
      <c r="J191" s="38">
        <v>5.8594439152321987E-2</v>
      </c>
      <c r="K191" s="38">
        <v>-7.8093380674603141E-2</v>
      </c>
      <c r="L191" s="48">
        <v>1</v>
      </c>
      <c r="M191" s="36">
        <v>1.9792903871760758E-2</v>
      </c>
      <c r="N191" s="36">
        <v>2.1235859908572109E-2</v>
      </c>
      <c r="O191" s="36">
        <v>2.3159000000185392E-2</v>
      </c>
      <c r="P191" s="36">
        <v>5.044252065686794E-2</v>
      </c>
    </row>
    <row r="192" spans="1:16" ht="15.75" customHeight="1" x14ac:dyDescent="0.35">
      <c r="A192" s="51" t="s">
        <v>9</v>
      </c>
      <c r="B192" s="33" t="s">
        <v>63</v>
      </c>
      <c r="C192" s="33" t="str">
        <f t="shared" si="2"/>
        <v>Cote d'Ivoire|HCD Index - Fertility rate</v>
      </c>
      <c r="D192" s="56" t="s">
        <v>64</v>
      </c>
      <c r="E192" s="34">
        <v>4.7039999999999997</v>
      </c>
      <c r="F192" s="46">
        <v>8</v>
      </c>
      <c r="G192" s="34">
        <v>4.593</v>
      </c>
      <c r="H192" s="34">
        <v>4.4668496402934492</v>
      </c>
      <c r="I192" s="49">
        <v>3.36</v>
      </c>
      <c r="J192" s="34">
        <v>-0.11099999999999977</v>
      </c>
      <c r="K192" s="34">
        <v>0.12615035970655075</v>
      </c>
      <c r="L192" s="50">
        <v>-1</v>
      </c>
      <c r="M192" s="36">
        <v>0.42923847431461698</v>
      </c>
      <c r="N192" s="36">
        <v>0.44998095174122665</v>
      </c>
      <c r="O192" s="36">
        <v>0.47355456425088271</v>
      </c>
      <c r="P192" s="36">
        <v>0.68024724134488135</v>
      </c>
    </row>
    <row r="193" spans="1:16" ht="15.75" customHeight="1" x14ac:dyDescent="0.35">
      <c r="A193" s="51" t="s">
        <v>9</v>
      </c>
      <c r="B193" s="33" t="s">
        <v>65</v>
      </c>
      <c r="C193" s="33" t="str">
        <f t="shared" si="2"/>
        <v>Cote d'Ivoire|HCD Index - Maternal mortality rate</v>
      </c>
      <c r="D193" s="56" t="s">
        <v>66</v>
      </c>
      <c r="E193" s="34">
        <v>617</v>
      </c>
      <c r="F193" s="46">
        <v>0</v>
      </c>
      <c r="G193" s="34" t="s">
        <v>148</v>
      </c>
      <c r="H193" s="34">
        <v>572.27219009753037</v>
      </c>
      <c r="I193" s="49">
        <v>231.96</v>
      </c>
      <c r="J193" s="34" t="s">
        <v>148</v>
      </c>
      <c r="K193" s="34" t="s">
        <v>148</v>
      </c>
      <c r="L193" s="50">
        <v>-1</v>
      </c>
      <c r="M193" s="36">
        <v>0.45802428490591734</v>
      </c>
      <c r="N193" s="36" t="s">
        <v>148</v>
      </c>
      <c r="O193" s="36">
        <v>0.49875276034525429</v>
      </c>
      <c r="P193" s="36">
        <v>0.80863630993704083</v>
      </c>
    </row>
    <row r="194" spans="1:16" ht="15.75" customHeight="1" x14ac:dyDescent="0.35">
      <c r="A194" s="51" t="s">
        <v>9</v>
      </c>
      <c r="B194" s="33" t="s">
        <v>67</v>
      </c>
      <c r="C194" s="33" t="str">
        <f t="shared" si="2"/>
        <v>Cote d'Ivoire|HCD Index - Under-5 mortality rate</v>
      </c>
      <c r="D194" s="56" t="s">
        <v>68</v>
      </c>
      <c r="E194" s="34">
        <v>85.3</v>
      </c>
      <c r="F194" s="46">
        <v>7</v>
      </c>
      <c r="G194" s="34">
        <v>79.3</v>
      </c>
      <c r="H194" s="34">
        <v>73.58968374844315</v>
      </c>
      <c r="I194" s="49">
        <v>32.67</v>
      </c>
      <c r="J194" s="34">
        <v>-6</v>
      </c>
      <c r="K194" s="34">
        <v>5.7103162515568471</v>
      </c>
      <c r="L194" s="50">
        <v>-1</v>
      </c>
      <c r="M194" s="36">
        <v>0.32225783233906719</v>
      </c>
      <c r="N194" s="36">
        <v>0.37381908551331794</v>
      </c>
      <c r="O194" s="36">
        <v>0.42289092917191146</v>
      </c>
      <c r="P194" s="36">
        <v>0.7745739141749759</v>
      </c>
    </row>
    <row r="195" spans="1:16" ht="15.75" customHeight="1" x14ac:dyDescent="0.35">
      <c r="A195" s="51" t="s">
        <v>9</v>
      </c>
      <c r="B195" s="33" t="s">
        <v>69</v>
      </c>
      <c r="C195" s="33" t="str">
        <f t="shared" ref="C195:C258" si="3">A195&amp;"|"&amp;B195</f>
        <v>Cote d'Ivoire|HCD Index - Under-5 stunting rate</v>
      </c>
      <c r="D195" s="56" t="s">
        <v>70</v>
      </c>
      <c r="E195" s="34">
        <v>23.5</v>
      </c>
      <c r="F195" s="46">
        <v>5</v>
      </c>
      <c r="G195" s="34">
        <v>17.8</v>
      </c>
      <c r="H195" s="34">
        <v>21.004696025449377</v>
      </c>
      <c r="I195" s="49">
        <v>15.86</v>
      </c>
      <c r="J195" s="34">
        <v>-5.6999999999999993</v>
      </c>
      <c r="K195" s="34">
        <v>-3.2046960254493762</v>
      </c>
      <c r="L195" s="50">
        <v>-1</v>
      </c>
      <c r="M195" s="36">
        <v>0.59182874433130628</v>
      </c>
      <c r="N195" s="36">
        <v>0.73477043258081665</v>
      </c>
      <c r="O195" s="36">
        <v>0.65440470272042539</v>
      </c>
      <c r="P195" s="36">
        <v>0.78329750759362471</v>
      </c>
    </row>
    <row r="196" spans="1:16" ht="15.75" customHeight="1" x14ac:dyDescent="0.35">
      <c r="A196" s="51" t="s">
        <v>9</v>
      </c>
      <c r="B196" s="33" t="s">
        <v>71</v>
      </c>
      <c r="C196" s="33" t="str">
        <f t="shared" si="3"/>
        <v>Cote d'Ivoire|HCD Index - Life expectancy at birth</v>
      </c>
      <c r="D196" s="56" t="s">
        <v>72</v>
      </c>
      <c r="E196" s="34">
        <v>57.017000000000003</v>
      </c>
      <c r="F196" s="46">
        <v>13</v>
      </c>
      <c r="G196" s="34">
        <v>57.783000000000001</v>
      </c>
      <c r="H196" s="34">
        <v>58.248126772855358</v>
      </c>
      <c r="I196" s="49">
        <v>65.510000000000005</v>
      </c>
      <c r="J196" s="34">
        <v>0.76599999999999824</v>
      </c>
      <c r="K196" s="34">
        <v>-0.46512677285535631</v>
      </c>
      <c r="L196" s="50">
        <v>1</v>
      </c>
      <c r="M196" s="36">
        <v>0.10588459938844159</v>
      </c>
      <c r="N196" s="36">
        <v>0.13186397258880869</v>
      </c>
      <c r="O196" s="36">
        <v>0.14763904049676133</v>
      </c>
      <c r="P196" s="36">
        <v>0.39393601910406667</v>
      </c>
    </row>
    <row r="197" spans="1:16" ht="15.75" customHeight="1" x14ac:dyDescent="0.35">
      <c r="A197" s="51" t="s">
        <v>9</v>
      </c>
      <c r="B197" s="33" t="s">
        <v>73</v>
      </c>
      <c r="C197" s="33" t="str">
        <f t="shared" si="3"/>
        <v>Cote d'Ivoire|HCD Index - Government health exp.</v>
      </c>
      <c r="D197" s="56" t="s">
        <v>74</v>
      </c>
      <c r="E197" s="34">
        <v>4.8163003900000003</v>
      </c>
      <c r="F197" s="46">
        <v>8</v>
      </c>
      <c r="G197" s="34">
        <v>5.0664868399999996</v>
      </c>
      <c r="H197" s="34">
        <v>5.2303414179366206</v>
      </c>
      <c r="I197" s="49">
        <v>8.58</v>
      </c>
      <c r="J197" s="34">
        <v>0.25018644999999928</v>
      </c>
      <c r="K197" s="34">
        <v>-0.16385457793662095</v>
      </c>
      <c r="L197" s="50">
        <v>1</v>
      </c>
      <c r="M197" s="36">
        <v>0.12598642913285929</v>
      </c>
      <c r="N197" s="36">
        <v>0.14072377199335342</v>
      </c>
      <c r="O197" s="36">
        <v>0.15037569796421854</v>
      </c>
      <c r="P197" s="36">
        <v>0.34762084017003692</v>
      </c>
    </row>
    <row r="198" spans="1:16" ht="15.75" customHeight="1" x14ac:dyDescent="0.35">
      <c r="A198" s="51" t="s">
        <v>9</v>
      </c>
      <c r="B198" s="33" t="s">
        <v>75</v>
      </c>
      <c r="C198" s="33" t="str">
        <f t="shared" si="3"/>
        <v>Cote d'Ivoire|HCD Index - Child Marriage</v>
      </c>
      <c r="D198" s="56" t="s">
        <v>76</v>
      </c>
      <c r="E198" s="34">
        <v>27</v>
      </c>
      <c r="F198" s="46">
        <v>0</v>
      </c>
      <c r="G198" s="34" t="s">
        <v>148</v>
      </c>
      <c r="H198" s="34">
        <v>23.997492447073522</v>
      </c>
      <c r="I198" s="49">
        <v>11.83</v>
      </c>
      <c r="J198" s="34" t="s">
        <v>148</v>
      </c>
      <c r="K198" s="34" t="s">
        <v>148</v>
      </c>
      <c r="L198" s="50">
        <v>-1</v>
      </c>
      <c r="M198" s="36">
        <v>0.61467855688163908</v>
      </c>
      <c r="N198" s="36" t="s">
        <v>148</v>
      </c>
      <c r="O198" s="36">
        <v>0.69094206967746841</v>
      </c>
      <c r="P198" s="36">
        <v>1</v>
      </c>
    </row>
    <row r="199" spans="1:16" ht="15.75" customHeight="1" x14ac:dyDescent="0.35">
      <c r="A199" s="51" t="s">
        <v>9</v>
      </c>
      <c r="B199" s="33" t="s">
        <v>77</v>
      </c>
      <c r="C199" s="33" t="str">
        <f t="shared" si="3"/>
        <v>Cote d'Ivoire|HCD Index - Government Education exp.</v>
      </c>
      <c r="D199" s="56" t="s">
        <v>78</v>
      </c>
      <c r="E199" s="34">
        <v>3.8034799098968501</v>
      </c>
      <c r="F199" s="46">
        <v>7</v>
      </c>
      <c r="G199" s="34">
        <v>3.70040011405945</v>
      </c>
      <c r="H199" s="34">
        <v>3.8961359789001793</v>
      </c>
      <c r="I199" s="49">
        <v>4.45</v>
      </c>
      <c r="J199" s="34">
        <v>-0.10307979583740012</v>
      </c>
      <c r="K199" s="34">
        <v>-0.19573586484072925</v>
      </c>
      <c r="L199" s="50">
        <v>1</v>
      </c>
      <c r="M199" s="36">
        <v>0.36595352357959215</v>
      </c>
      <c r="N199" s="36">
        <v>0.34242818011534881</v>
      </c>
      <c r="O199" s="36">
        <v>0.38709991632942214</v>
      </c>
      <c r="P199" s="36">
        <v>0.51295702386954112</v>
      </c>
    </row>
    <row r="200" spans="1:16" ht="15.75" customHeight="1" x14ac:dyDescent="0.35">
      <c r="A200" s="51" t="s">
        <v>9</v>
      </c>
      <c r="B200" s="33" t="s">
        <v>79</v>
      </c>
      <c r="C200" s="33" t="str">
        <f t="shared" si="3"/>
        <v>Cote d'Ivoire|HCD Index - Ratio of teachers</v>
      </c>
      <c r="D200" s="56" t="s">
        <v>80</v>
      </c>
      <c r="E200" s="34">
        <v>41.822299999999998</v>
      </c>
      <c r="F200" s="46">
        <v>3</v>
      </c>
      <c r="G200" s="34">
        <v>40.574069999999999</v>
      </c>
      <c r="H200" s="34">
        <v>41.407186793128517</v>
      </c>
      <c r="I200" s="49">
        <v>39.39</v>
      </c>
      <c r="J200" s="34">
        <v>-1.2482299999999995</v>
      </c>
      <c r="K200" s="34">
        <v>-0.83311679312851794</v>
      </c>
      <c r="L200" s="50">
        <v>-1</v>
      </c>
      <c r="M200" s="36">
        <v>0.38953945912521748</v>
      </c>
      <c r="N200" s="36">
        <v>0.42468399451723821</v>
      </c>
      <c r="O200" s="36">
        <v>0.40122717756700305</v>
      </c>
      <c r="P200" s="36">
        <v>0.45794850636469681</v>
      </c>
    </row>
    <row r="201" spans="1:16" ht="15.75" customHeight="1" x14ac:dyDescent="0.35">
      <c r="A201" s="51" t="s">
        <v>9</v>
      </c>
      <c r="B201" s="33" t="s">
        <v>81</v>
      </c>
      <c r="C201" s="33" t="str">
        <f t="shared" si="3"/>
        <v>Cote d'Ivoire|HCD Index - Children out of school</v>
      </c>
      <c r="D201" s="56" t="s">
        <v>82</v>
      </c>
      <c r="E201" s="34">
        <v>11.2282104492188</v>
      </c>
      <c r="F201" s="46">
        <v>2</v>
      </c>
      <c r="G201" s="34">
        <v>3.6333699226379399</v>
      </c>
      <c r="H201" s="34">
        <v>10.968445283887466</v>
      </c>
      <c r="I201" s="49">
        <v>10.15</v>
      </c>
      <c r="J201" s="34">
        <v>-7.5948405265808603</v>
      </c>
      <c r="K201" s="34">
        <v>-7.3350753612495261</v>
      </c>
      <c r="L201" s="50">
        <v>-1</v>
      </c>
      <c r="M201" s="36">
        <v>0.70644246629321794</v>
      </c>
      <c r="N201" s="36">
        <v>0.94721514608689916</v>
      </c>
      <c r="O201" s="36">
        <v>0.71467757732089221</v>
      </c>
      <c r="P201" s="36">
        <v>0.74077654055870024</v>
      </c>
    </row>
    <row r="202" spans="1:16" ht="15.75" customHeight="1" x14ac:dyDescent="0.35">
      <c r="A202" s="51" t="s">
        <v>9</v>
      </c>
      <c r="B202" s="33" t="s">
        <v>83</v>
      </c>
      <c r="C202" s="33" t="str">
        <f t="shared" si="3"/>
        <v>Cote d'Ivoire|HCD Index - Mean years of schooling</v>
      </c>
      <c r="D202" s="56" t="s">
        <v>72</v>
      </c>
      <c r="E202" s="34">
        <v>5.2</v>
      </c>
      <c r="F202" s="46">
        <v>4</v>
      </c>
      <c r="G202" s="34">
        <v>5.3</v>
      </c>
      <c r="H202" s="34">
        <v>5.5106317558849387</v>
      </c>
      <c r="I202" s="49">
        <v>10.43</v>
      </c>
      <c r="J202" s="34">
        <v>9.9999999999999645E-2</v>
      </c>
      <c r="K202" s="34">
        <v>-0.21063175588493888</v>
      </c>
      <c r="L202" s="50">
        <v>1</v>
      </c>
      <c r="M202" s="36">
        <v>0.28027085332920371</v>
      </c>
      <c r="N202" s="36">
        <v>0.2880561548105704</v>
      </c>
      <c r="O202" s="36">
        <v>0.30445447202170939</v>
      </c>
      <c r="P202" s="36">
        <v>0.6876208823050366</v>
      </c>
    </row>
    <row r="203" spans="1:16" ht="15.75" customHeight="1" x14ac:dyDescent="0.35">
      <c r="A203" s="51" t="s">
        <v>9</v>
      </c>
      <c r="B203" s="33" t="s">
        <v>84</v>
      </c>
      <c r="C203" s="33" t="str">
        <f t="shared" si="3"/>
        <v>Cote d'Ivoire|HCD Index - Harmonized test scores</v>
      </c>
      <c r="D203" s="56" t="s">
        <v>85</v>
      </c>
      <c r="E203" s="34">
        <v>373</v>
      </c>
      <c r="F203" s="46">
        <v>6</v>
      </c>
      <c r="G203" s="34">
        <v>373.23052978515602</v>
      </c>
      <c r="H203" s="34">
        <v>390.25938944707099</v>
      </c>
      <c r="I203" s="49">
        <v>453.77</v>
      </c>
      <c r="J203" s="34">
        <v>0.23052978515602263</v>
      </c>
      <c r="K203" s="34">
        <v>-17.028859661914964</v>
      </c>
      <c r="L203" s="50">
        <v>1</v>
      </c>
      <c r="M203" s="36">
        <v>0.34655974623033264</v>
      </c>
      <c r="N203" s="36">
        <v>0.34773463363977686</v>
      </c>
      <c r="O203" s="36">
        <v>0.43452165250779445</v>
      </c>
      <c r="P203" s="36">
        <v>0.75819788044653746</v>
      </c>
    </row>
    <row r="204" spans="1:16" ht="15.75" customHeight="1" x14ac:dyDescent="0.35">
      <c r="A204" s="51" t="s">
        <v>9</v>
      </c>
      <c r="B204" s="33" t="s">
        <v>86</v>
      </c>
      <c r="C204" s="33" t="str">
        <f t="shared" si="3"/>
        <v>Cote d'Ivoire|HCD Index - Youth NEET</v>
      </c>
      <c r="D204" s="56" t="s">
        <v>87</v>
      </c>
      <c r="E204" s="34">
        <v>34.83</v>
      </c>
      <c r="F204" s="46">
        <v>13</v>
      </c>
      <c r="G204" s="34">
        <v>34.701999999999998</v>
      </c>
      <c r="H204" s="34">
        <v>30.883967350281413</v>
      </c>
      <c r="I204" s="49">
        <v>20.69</v>
      </c>
      <c r="J204" s="34">
        <v>-0.12800000000000011</v>
      </c>
      <c r="K204" s="34">
        <v>3.8180326497185852</v>
      </c>
      <c r="L204" s="50">
        <v>-1</v>
      </c>
      <c r="M204" s="36">
        <v>0</v>
      </c>
      <c r="N204" s="36">
        <v>4.4057174141311712E-3</v>
      </c>
      <c r="O204" s="36">
        <v>0.13582113094996345</v>
      </c>
      <c r="P204" s="36">
        <v>0.48685046654870584</v>
      </c>
    </row>
    <row r="205" spans="1:16" ht="15.75" customHeight="1" x14ac:dyDescent="0.35">
      <c r="A205" s="51" t="s">
        <v>9</v>
      </c>
      <c r="B205" s="33" t="s">
        <v>88</v>
      </c>
      <c r="C205" s="33" t="str">
        <f t="shared" si="3"/>
        <v>Cote d'Ivoire|HCD Index - Youth literacy rate</v>
      </c>
      <c r="D205" s="56" t="s">
        <v>89</v>
      </c>
      <c r="E205" s="34" t="s">
        <v>148</v>
      </c>
      <c r="F205" s="46">
        <v>3</v>
      </c>
      <c r="G205" s="34">
        <v>83.626472473144503</v>
      </c>
      <c r="H205" s="34" t="s">
        <v>148</v>
      </c>
      <c r="I205" s="49">
        <v>87.12</v>
      </c>
      <c r="J205" s="34" t="s">
        <v>148</v>
      </c>
      <c r="K205" s="34" t="s">
        <v>148</v>
      </c>
      <c r="L205" s="50">
        <v>1</v>
      </c>
      <c r="M205" s="36" t="s">
        <v>148</v>
      </c>
      <c r="N205" s="36">
        <v>0.47211174712149717</v>
      </c>
      <c r="O205" s="36" t="s">
        <v>148</v>
      </c>
      <c r="P205" s="36">
        <v>0.51321794436006074</v>
      </c>
    </row>
    <row r="206" spans="1:16" ht="15.75" customHeight="1" x14ac:dyDescent="0.35">
      <c r="A206" s="51" t="s">
        <v>9</v>
      </c>
      <c r="B206" s="33" t="s">
        <v>90</v>
      </c>
      <c r="C206" s="33" t="str">
        <f t="shared" si="3"/>
        <v>Cote d'Ivoire|HCD Index - Number of citations</v>
      </c>
      <c r="D206" s="56" t="s">
        <v>91</v>
      </c>
      <c r="E206" s="34">
        <v>3.3380000000000001</v>
      </c>
      <c r="F206" s="46">
        <v>4</v>
      </c>
      <c r="G206" s="34">
        <v>0.78700000000000003</v>
      </c>
      <c r="H206" s="34">
        <v>10.447176523218838</v>
      </c>
      <c r="I206" s="49">
        <v>7.94</v>
      </c>
      <c r="J206" s="34">
        <v>-2.5510000000000002</v>
      </c>
      <c r="K206" s="34">
        <v>-9.660176523218837</v>
      </c>
      <c r="L206" s="50">
        <v>1</v>
      </c>
      <c r="M206" s="36">
        <v>2.5886560594898279E-2</v>
      </c>
      <c r="N206" s="36">
        <v>4.8892263889887379E-3</v>
      </c>
      <c r="O206" s="36">
        <v>3.0152839181690781E-2</v>
      </c>
      <c r="P206" s="36">
        <v>6.3733258613531935E-2</v>
      </c>
    </row>
    <row r="207" spans="1:16" ht="15.75" customHeight="1" x14ac:dyDescent="0.35">
      <c r="A207" s="51" t="s">
        <v>9</v>
      </c>
      <c r="B207" s="33" t="s">
        <v>92</v>
      </c>
      <c r="C207" s="33" t="str">
        <f t="shared" si="3"/>
        <v>Cote d'Ivoire|HCD Index - Penetration rate fin services</v>
      </c>
      <c r="D207" s="56" t="s">
        <v>93</v>
      </c>
      <c r="E207" s="34">
        <v>35.44</v>
      </c>
      <c r="F207" s="46">
        <v>2</v>
      </c>
      <c r="G207" s="34">
        <v>114.89</v>
      </c>
      <c r="H207" s="34">
        <v>43.389851831849391</v>
      </c>
      <c r="I207" s="49">
        <v>132.07</v>
      </c>
      <c r="J207" s="34">
        <v>79.45</v>
      </c>
      <c r="K207" s="34">
        <v>71.500148168150616</v>
      </c>
      <c r="L207" s="50">
        <v>1</v>
      </c>
      <c r="M207" s="36">
        <v>0.13100606503653967</v>
      </c>
      <c r="N207" s="36">
        <v>0.44133498176740055</v>
      </c>
      <c r="O207" s="36">
        <v>0.16205790779486154</v>
      </c>
      <c r="P207" s="36">
        <v>0.50844360019851798</v>
      </c>
    </row>
    <row r="208" spans="1:16" ht="15.75" customHeight="1" x14ac:dyDescent="0.35">
      <c r="A208" s="51" t="s">
        <v>9</v>
      </c>
      <c r="B208" s="33" t="s">
        <v>94</v>
      </c>
      <c r="C208" s="33" t="str">
        <f t="shared" si="3"/>
        <v>Cote d'Ivoire|HCD Index - Individuals using Internet</v>
      </c>
      <c r="D208" s="56" t="s">
        <v>95</v>
      </c>
      <c r="E208" s="34">
        <v>43.839920849999999</v>
      </c>
      <c r="F208" s="46">
        <v>5</v>
      </c>
      <c r="G208" s="34">
        <v>36.288954570000001</v>
      </c>
      <c r="H208" s="34">
        <v>51.683414885273862</v>
      </c>
      <c r="I208" s="49">
        <v>127.79</v>
      </c>
      <c r="J208" s="34">
        <v>-7.5509662799999973</v>
      </c>
      <c r="K208" s="34">
        <v>-15.394460315273861</v>
      </c>
      <c r="L208" s="50">
        <v>1</v>
      </c>
      <c r="M208" s="36">
        <v>0.21493381747869458</v>
      </c>
      <c r="N208" s="36">
        <v>0.16665392481894453</v>
      </c>
      <c r="O208" s="36">
        <v>0.26508409441787489</v>
      </c>
      <c r="P208" s="36">
        <v>0.75170389672081406</v>
      </c>
    </row>
    <row r="209" spans="1:16" ht="15.75" customHeight="1" x14ac:dyDescent="0.35">
      <c r="A209" s="51" t="s">
        <v>9</v>
      </c>
      <c r="B209" s="33" t="s">
        <v>96</v>
      </c>
      <c r="C209" s="33" t="str">
        <f t="shared" si="3"/>
        <v>Cote d'Ivoire|HCD Index - New business density</v>
      </c>
      <c r="D209" s="56" t="s">
        <v>97</v>
      </c>
      <c r="E209" s="34">
        <v>0.73941937694975501</v>
      </c>
      <c r="F209" s="46">
        <v>4</v>
      </c>
      <c r="G209" s="34">
        <v>0.78064262615514801</v>
      </c>
      <c r="H209" s="34">
        <v>0.86187256992412054</v>
      </c>
      <c r="I209" s="49">
        <v>1.85</v>
      </c>
      <c r="J209" s="34">
        <v>4.1223249205392998E-2</v>
      </c>
      <c r="K209" s="34">
        <v>-8.1229943768972523E-2</v>
      </c>
      <c r="L209" s="50">
        <v>1</v>
      </c>
      <c r="M209" s="36">
        <v>1.7676183457615947E-2</v>
      </c>
      <c r="N209" s="36">
        <v>1.8691353790474121E-2</v>
      </c>
      <c r="O209" s="36">
        <v>2.0691735386867312E-2</v>
      </c>
      <c r="P209" s="36">
        <v>4.5133958726321921E-2</v>
      </c>
    </row>
    <row r="210" spans="1:16" ht="15.75" customHeight="1" x14ac:dyDescent="0.35">
      <c r="A210" s="40" t="s">
        <v>10</v>
      </c>
      <c r="B210" s="33" t="s">
        <v>63</v>
      </c>
      <c r="C210" s="33" t="str">
        <f t="shared" si="3"/>
        <v>Ghana|HCD Index - Fertility rate</v>
      </c>
      <c r="D210" s="56" t="s">
        <v>64</v>
      </c>
      <c r="E210" s="34">
        <v>3.9260000000000002</v>
      </c>
      <c r="F210" s="46">
        <v>2</v>
      </c>
      <c r="G210" s="34">
        <v>3.8159999999999998</v>
      </c>
      <c r="H210" s="34">
        <v>3.7280722125408339</v>
      </c>
      <c r="I210" s="49">
        <v>2.8</v>
      </c>
      <c r="J210" s="34">
        <v>-0.11000000000000032</v>
      </c>
      <c r="K210" s="34">
        <v>8.7927787459165963E-2</v>
      </c>
      <c r="L210" s="50">
        <v>-1</v>
      </c>
      <c r="M210" s="36">
        <v>0.57462268546689033</v>
      </c>
      <c r="N210" s="36">
        <v>0.59517829372749453</v>
      </c>
      <c r="O210" s="36">
        <v>0.61160928603869713</v>
      </c>
      <c r="P210" s="36">
        <v>0.78411682223577162</v>
      </c>
    </row>
    <row r="211" spans="1:16" ht="15.75" customHeight="1" x14ac:dyDescent="0.35">
      <c r="A211" s="40" t="s">
        <v>10</v>
      </c>
      <c r="B211" s="33" t="s">
        <v>65</v>
      </c>
      <c r="C211" s="33" t="str">
        <f t="shared" si="3"/>
        <v>Ghana|HCD Index - Maternal mortality rate</v>
      </c>
      <c r="D211" s="56" t="s">
        <v>66</v>
      </c>
      <c r="E211" s="34">
        <v>308</v>
      </c>
      <c r="F211" s="46">
        <v>0</v>
      </c>
      <c r="G211" s="34" t="s">
        <v>148</v>
      </c>
      <c r="H211" s="34">
        <v>285.67234124803781</v>
      </c>
      <c r="I211" s="49">
        <v>115.79</v>
      </c>
      <c r="J211" s="34" t="s">
        <v>148</v>
      </c>
      <c r="K211" s="34" t="s">
        <v>148</v>
      </c>
      <c r="L211" s="50">
        <v>-1</v>
      </c>
      <c r="M211" s="36">
        <v>0.73939506827754453</v>
      </c>
      <c r="N211" s="36" t="s">
        <v>148</v>
      </c>
      <c r="O211" s="36">
        <v>0.75972630074969327</v>
      </c>
      <c r="P211" s="36">
        <v>0.91441695435466941</v>
      </c>
    </row>
    <row r="212" spans="1:16" ht="15.75" customHeight="1" x14ac:dyDescent="0.35">
      <c r="A212" s="40" t="s">
        <v>10</v>
      </c>
      <c r="B212" s="33" t="s">
        <v>67</v>
      </c>
      <c r="C212" s="33" t="str">
        <f t="shared" si="3"/>
        <v>Ghana|HCD Index - Under-5 mortality rate</v>
      </c>
      <c r="D212" s="56" t="s">
        <v>68</v>
      </c>
      <c r="E212" s="34">
        <v>50</v>
      </c>
      <c r="F212" s="46">
        <v>3</v>
      </c>
      <c r="G212" s="34">
        <v>46.2</v>
      </c>
      <c r="H212" s="34">
        <v>43.135805245277339</v>
      </c>
      <c r="I212" s="49">
        <v>19.149999999999999</v>
      </c>
      <c r="J212" s="34">
        <v>-3.7999999999999972</v>
      </c>
      <c r="K212" s="34">
        <v>3.0641947547226636</v>
      </c>
      <c r="L212" s="50">
        <v>-1</v>
      </c>
      <c r="M212" s="36">
        <v>0.62560987184757577</v>
      </c>
      <c r="N212" s="36">
        <v>0.65826533219126782</v>
      </c>
      <c r="O212" s="36">
        <v>0.68459761911184558</v>
      </c>
      <c r="P212" s="36">
        <v>0.89074239343955031</v>
      </c>
    </row>
    <row r="213" spans="1:16" ht="15.75" customHeight="1" x14ac:dyDescent="0.35">
      <c r="A213" s="40" t="s">
        <v>10</v>
      </c>
      <c r="B213" s="33" t="s">
        <v>69</v>
      </c>
      <c r="C213" s="33" t="str">
        <f t="shared" si="3"/>
        <v>Ghana|HCD Index - Under-5 stunting rate</v>
      </c>
      <c r="D213" s="56" t="s">
        <v>70</v>
      </c>
      <c r="E213" s="34">
        <v>17.899999999999999</v>
      </c>
      <c r="F213" s="46">
        <v>2</v>
      </c>
      <c r="G213" s="34">
        <v>14.2</v>
      </c>
      <c r="H213" s="34">
        <v>15.999321653427396</v>
      </c>
      <c r="I213" s="49">
        <v>12.08</v>
      </c>
      <c r="J213" s="34">
        <v>-3.6999999999999993</v>
      </c>
      <c r="K213" s="34">
        <v>-1.7993216534273966</v>
      </c>
      <c r="L213" s="50">
        <v>-1</v>
      </c>
      <c r="M213" s="36">
        <v>0.73226268366415859</v>
      </c>
      <c r="N213" s="36">
        <v>0.82504939358050755</v>
      </c>
      <c r="O213" s="36">
        <v>0.77992692430948773</v>
      </c>
      <c r="P213" s="36">
        <v>0.87810484802141398</v>
      </c>
    </row>
    <row r="214" spans="1:16" ht="15.75" customHeight="1" x14ac:dyDescent="0.35">
      <c r="A214" s="40" t="s">
        <v>10</v>
      </c>
      <c r="B214" s="33" t="s">
        <v>71</v>
      </c>
      <c r="C214" s="33" t="str">
        <f t="shared" si="3"/>
        <v>Ghana|HCD Index - Life expectancy at birth</v>
      </c>
      <c r="D214" s="56" t="s">
        <v>72</v>
      </c>
      <c r="E214" s="34">
        <v>63.463000000000001</v>
      </c>
      <c r="F214" s="46">
        <v>4</v>
      </c>
      <c r="G214" s="34">
        <v>64.073999999999998</v>
      </c>
      <c r="H214" s="34">
        <v>64.833310580804309</v>
      </c>
      <c r="I214" s="49">
        <v>72.92</v>
      </c>
      <c r="J214" s="34">
        <v>0.6109999999999971</v>
      </c>
      <c r="K214" s="34">
        <v>-0.75931058080431058</v>
      </c>
      <c r="L214" s="50">
        <v>1</v>
      </c>
      <c r="M214" s="36">
        <v>0.32450475558892028</v>
      </c>
      <c r="N214" s="36">
        <v>0.34522720601375612</v>
      </c>
      <c r="O214" s="36">
        <v>0.37097970334234975</v>
      </c>
      <c r="P214" s="36">
        <v>0.64512154092334184</v>
      </c>
    </row>
    <row r="215" spans="1:16" ht="15.75" customHeight="1" x14ac:dyDescent="0.35">
      <c r="A215" s="40" t="s">
        <v>10</v>
      </c>
      <c r="B215" s="33" t="s">
        <v>73</v>
      </c>
      <c r="C215" s="33" t="str">
        <f t="shared" si="3"/>
        <v>Ghana|HCD Index - Government health exp.</v>
      </c>
      <c r="D215" s="56" t="s">
        <v>74</v>
      </c>
      <c r="E215" s="34">
        <v>6.5376787199999997</v>
      </c>
      <c r="F215" s="46">
        <v>5</v>
      </c>
      <c r="G215" s="34">
        <v>6.4164624200000002</v>
      </c>
      <c r="H215" s="34">
        <v>7.0997008113065112</v>
      </c>
      <c r="I215" s="49">
        <v>11.64</v>
      </c>
      <c r="J215" s="34">
        <v>-0.1212162999999995</v>
      </c>
      <c r="K215" s="34">
        <v>-0.68323839130651098</v>
      </c>
      <c r="L215" s="50">
        <v>1</v>
      </c>
      <c r="M215" s="36">
        <v>0.22738497666345051</v>
      </c>
      <c r="N215" s="36">
        <v>0.22024467720526436</v>
      </c>
      <c r="O215" s="36">
        <v>0.2604911351095055</v>
      </c>
      <c r="P215" s="36">
        <v>0.52823302502562697</v>
      </c>
    </row>
    <row r="216" spans="1:16" ht="15.75" customHeight="1" x14ac:dyDescent="0.35">
      <c r="A216" s="40" t="s">
        <v>10</v>
      </c>
      <c r="B216" s="33" t="s">
        <v>75</v>
      </c>
      <c r="C216" s="33" t="str">
        <f t="shared" si="3"/>
        <v>Ghana|HCD Index - Child Marriage</v>
      </c>
      <c r="D216" s="56" t="s">
        <v>76</v>
      </c>
      <c r="E216" s="34" t="s">
        <v>148</v>
      </c>
      <c r="F216" s="46">
        <v>1</v>
      </c>
      <c r="G216" s="34">
        <v>19.329198600341499</v>
      </c>
      <c r="H216" s="34" t="s">
        <v>148</v>
      </c>
      <c r="I216" s="49">
        <v>16.02</v>
      </c>
      <c r="J216" s="34" t="s">
        <v>148</v>
      </c>
      <c r="K216" s="34" t="s">
        <v>148</v>
      </c>
      <c r="L216" s="50">
        <v>-1</v>
      </c>
      <c r="M216" s="36" t="s">
        <v>148</v>
      </c>
      <c r="N216" s="36">
        <v>0.80951645500014091</v>
      </c>
      <c r="O216" s="36" t="s">
        <v>148</v>
      </c>
      <c r="P216" s="36">
        <v>0.89353471144569141</v>
      </c>
    </row>
    <row r="217" spans="1:16" ht="15.75" customHeight="1" x14ac:dyDescent="0.35">
      <c r="A217" s="40" t="s">
        <v>10</v>
      </c>
      <c r="B217" s="33" t="s">
        <v>77</v>
      </c>
      <c r="C217" s="33" t="str">
        <f t="shared" si="3"/>
        <v>Ghana|HCD Index - Government Education exp.</v>
      </c>
      <c r="D217" s="56" t="s">
        <v>78</v>
      </c>
      <c r="E217" s="34">
        <v>3.62737989425659</v>
      </c>
      <c r="F217" s="46">
        <v>6</v>
      </c>
      <c r="G217" s="34">
        <v>4.0041298866271999</v>
      </c>
      <c r="H217" s="34">
        <v>3.6712970982941036</v>
      </c>
      <c r="I217" s="49">
        <v>4.24</v>
      </c>
      <c r="J217" s="34">
        <v>0.37674999237060991</v>
      </c>
      <c r="K217" s="34">
        <v>0.33283278833309637</v>
      </c>
      <c r="L217" s="50">
        <v>1</v>
      </c>
      <c r="M217" s="36">
        <v>0.3257631708694384</v>
      </c>
      <c r="N217" s="36">
        <v>0.41174678093256462</v>
      </c>
      <c r="O217" s="36">
        <v>0.33578615646597082</v>
      </c>
      <c r="P217" s="36">
        <v>0.46596045177253781</v>
      </c>
    </row>
    <row r="218" spans="1:16" ht="15.75" customHeight="1" x14ac:dyDescent="0.35">
      <c r="A218" s="40" t="s">
        <v>10</v>
      </c>
      <c r="B218" s="33" t="s">
        <v>79</v>
      </c>
      <c r="C218" s="33" t="str">
        <f t="shared" si="3"/>
        <v>Ghana|HCD Index - Ratio of teachers</v>
      </c>
      <c r="D218" s="56" t="s">
        <v>80</v>
      </c>
      <c r="E218" s="34">
        <v>45.100670000000001</v>
      </c>
      <c r="F218" s="46">
        <v>2</v>
      </c>
      <c r="G218" s="34">
        <v>36.665950000000002</v>
      </c>
      <c r="H218" s="34">
        <v>44.653016863856067</v>
      </c>
      <c r="I218" s="49">
        <v>42.48</v>
      </c>
      <c r="J218" s="34">
        <v>-8.4347199999999987</v>
      </c>
      <c r="K218" s="34">
        <v>-7.9870668638560645</v>
      </c>
      <c r="L218" s="50">
        <v>-1</v>
      </c>
      <c r="M218" s="36">
        <v>0.29723532407547582</v>
      </c>
      <c r="N218" s="36">
        <v>0.53471905348574866</v>
      </c>
      <c r="O218" s="36">
        <v>0.30983922038189338</v>
      </c>
      <c r="P218" s="36">
        <v>0.37100682551279907</v>
      </c>
    </row>
    <row r="219" spans="1:16" ht="15.75" customHeight="1" x14ac:dyDescent="0.35">
      <c r="A219" s="40" t="s">
        <v>10</v>
      </c>
      <c r="B219" s="33" t="s">
        <v>81</v>
      </c>
      <c r="C219" s="33" t="str">
        <f t="shared" si="3"/>
        <v>Ghana|HCD Index - Children out of school</v>
      </c>
      <c r="D219" s="56" t="s">
        <v>82</v>
      </c>
      <c r="E219" s="34">
        <v>2.1784698963165301</v>
      </c>
      <c r="F219" s="46">
        <v>3</v>
      </c>
      <c r="G219" s="34">
        <v>5.9836997985839799</v>
      </c>
      <c r="H219" s="34">
        <v>2.1280708950379812</v>
      </c>
      <c r="I219" s="49">
        <v>1.97</v>
      </c>
      <c r="J219" s="34">
        <v>3.8052299022674498</v>
      </c>
      <c r="K219" s="34">
        <v>3.8556289035459987</v>
      </c>
      <c r="L219" s="50">
        <v>-1</v>
      </c>
      <c r="M219" s="36">
        <v>0.99333858698645494</v>
      </c>
      <c r="N219" s="36">
        <v>0.87270466483977804</v>
      </c>
      <c r="O219" s="36">
        <v>0.99493634306234502</v>
      </c>
      <c r="P219" s="36">
        <v>1</v>
      </c>
    </row>
    <row r="220" spans="1:16" ht="15.75" customHeight="1" x14ac:dyDescent="0.35">
      <c r="A220" s="40" t="s">
        <v>10</v>
      </c>
      <c r="B220" s="33" t="s">
        <v>83</v>
      </c>
      <c r="C220" s="33" t="str">
        <f t="shared" si="3"/>
        <v>Ghana|HCD Index - Mean years of schooling</v>
      </c>
      <c r="D220" s="56" t="s">
        <v>72</v>
      </c>
      <c r="E220" s="34">
        <v>7.2</v>
      </c>
      <c r="F220" s="46">
        <v>1</v>
      </c>
      <c r="G220" s="34">
        <v>7.3</v>
      </c>
      <c r="H220" s="34">
        <v>7.6301055081483771</v>
      </c>
      <c r="I220" s="49">
        <v>14.44</v>
      </c>
      <c r="J220" s="34">
        <v>9.9999999999999645E-2</v>
      </c>
      <c r="K220" s="34">
        <v>-0.33010550814837725</v>
      </c>
      <c r="L220" s="50">
        <v>1</v>
      </c>
      <c r="M220" s="36">
        <v>0.43597688295653902</v>
      </c>
      <c r="N220" s="36">
        <v>0.44376218443790577</v>
      </c>
      <c r="O220" s="36">
        <v>0.46946189345385475</v>
      </c>
      <c r="P220" s="36">
        <v>1</v>
      </c>
    </row>
    <row r="221" spans="1:16" ht="15.75" customHeight="1" x14ac:dyDescent="0.35">
      <c r="A221" s="40" t="s">
        <v>10</v>
      </c>
      <c r="B221" s="33" t="s">
        <v>84</v>
      </c>
      <c r="C221" s="33" t="str">
        <f t="shared" si="3"/>
        <v>Ghana|HCD Index - Harmonized test scores</v>
      </c>
      <c r="D221" s="56" t="s">
        <v>85</v>
      </c>
      <c r="E221" s="34">
        <v>307</v>
      </c>
      <c r="F221" s="46">
        <v>11</v>
      </c>
      <c r="G221" s="34">
        <v>307.27578735351602</v>
      </c>
      <c r="H221" s="34">
        <v>321.20544922319249</v>
      </c>
      <c r="I221" s="49">
        <v>373.48</v>
      </c>
      <c r="J221" s="34">
        <v>0.2757873535160229</v>
      </c>
      <c r="K221" s="34">
        <v>-13.929661869676465</v>
      </c>
      <c r="L221" s="50">
        <v>1</v>
      </c>
      <c r="M221" s="36">
        <v>1.0192933712656843E-2</v>
      </c>
      <c r="N221" s="36">
        <v>1.1598474819245783E-2</v>
      </c>
      <c r="O221" s="36">
        <v>8.2590534857913678E-2</v>
      </c>
      <c r="P221" s="36">
        <v>0.34899429350990868</v>
      </c>
    </row>
    <row r="222" spans="1:16" ht="15.75" customHeight="1" x14ac:dyDescent="0.35">
      <c r="A222" s="40" t="s">
        <v>10</v>
      </c>
      <c r="B222" s="33" t="s">
        <v>86</v>
      </c>
      <c r="C222" s="33" t="str">
        <f t="shared" si="3"/>
        <v>Ghana|HCD Index - Youth NEET</v>
      </c>
      <c r="D222" s="56" t="s">
        <v>87</v>
      </c>
      <c r="E222" s="34">
        <v>30.46</v>
      </c>
      <c r="F222" s="46">
        <v>11</v>
      </c>
      <c r="G222" s="34">
        <v>30.359000000000002</v>
      </c>
      <c r="H222" s="34">
        <v>27.009062460223138</v>
      </c>
      <c r="I222" s="49">
        <v>18.09</v>
      </c>
      <c r="J222" s="34">
        <v>-0.10099999999999909</v>
      </c>
      <c r="K222" s="34">
        <v>3.3499375397768638</v>
      </c>
      <c r="L222" s="50">
        <v>-1</v>
      </c>
      <c r="M222" s="36">
        <v>0.15041394609182179</v>
      </c>
      <c r="N222" s="36">
        <v>0.15389033248890963</v>
      </c>
      <c r="O222" s="36">
        <v>0.26919406807677404</v>
      </c>
      <c r="P222" s="36">
        <v>0.57618096334917401</v>
      </c>
    </row>
    <row r="223" spans="1:16" ht="15.75" customHeight="1" x14ac:dyDescent="0.35">
      <c r="A223" s="40" t="s">
        <v>10</v>
      </c>
      <c r="B223" s="33" t="s">
        <v>88</v>
      </c>
      <c r="C223" s="33" t="str">
        <f t="shared" si="3"/>
        <v>Ghana|HCD Index - Youth literacy rate</v>
      </c>
      <c r="D223" s="56" t="s">
        <v>89</v>
      </c>
      <c r="E223" s="34">
        <v>92.490966796875</v>
      </c>
      <c r="F223" s="46">
        <v>1</v>
      </c>
      <c r="G223" s="34">
        <v>92.490966796875</v>
      </c>
      <c r="H223" s="34">
        <v>97.706067539237807</v>
      </c>
      <c r="I223" s="49">
        <v>128.54</v>
      </c>
      <c r="J223" s="34">
        <v>0</v>
      </c>
      <c r="K223" s="34">
        <v>-5.2151007423628073</v>
      </c>
      <c r="L223" s="50">
        <v>1</v>
      </c>
      <c r="M223" s="36">
        <v>0.57630391410684445</v>
      </c>
      <c r="N223" s="36">
        <v>0.57630391410684445</v>
      </c>
      <c r="O223" s="36">
        <v>0.63760156150214486</v>
      </c>
      <c r="P223" s="36">
        <v>1</v>
      </c>
    </row>
    <row r="224" spans="1:16" ht="15.75" customHeight="1" x14ac:dyDescent="0.35">
      <c r="A224" s="40" t="s">
        <v>10</v>
      </c>
      <c r="B224" s="33" t="s">
        <v>90</v>
      </c>
      <c r="C224" s="33" t="str">
        <f t="shared" si="3"/>
        <v>Ghana|HCD Index - Number of citations</v>
      </c>
      <c r="D224" s="56" t="s">
        <v>91</v>
      </c>
      <c r="E224" s="34">
        <v>24.486999999999998</v>
      </c>
      <c r="F224" s="46">
        <v>2</v>
      </c>
      <c r="G224" s="34">
        <v>3.5169999999999999</v>
      </c>
      <c r="H224" s="34">
        <v>10.447176523218838</v>
      </c>
      <c r="I224" s="49">
        <v>58.22</v>
      </c>
      <c r="J224" s="34">
        <v>-20.97</v>
      </c>
      <c r="K224" s="34">
        <v>-6.9301765232188384</v>
      </c>
      <c r="L224" s="50">
        <v>1</v>
      </c>
      <c r="M224" s="36">
        <v>0.19996442069712519</v>
      </c>
      <c r="N224" s="36">
        <v>2.7359913328280406E-2</v>
      </c>
      <c r="O224" s="36">
        <v>0.23126111445230432</v>
      </c>
      <c r="P224" s="36">
        <v>0.47760135730056502</v>
      </c>
    </row>
    <row r="225" spans="1:16" ht="15.75" customHeight="1" x14ac:dyDescent="0.35">
      <c r="A225" s="40" t="s">
        <v>10</v>
      </c>
      <c r="B225" s="33" t="s">
        <v>92</v>
      </c>
      <c r="C225" s="33" t="str">
        <f t="shared" si="3"/>
        <v>Ghana|HCD Index - Penetration rate fin services</v>
      </c>
      <c r="D225" s="56" t="s">
        <v>93</v>
      </c>
      <c r="E225" s="34" t="s">
        <v>148</v>
      </c>
      <c r="F225" s="46">
        <v>0</v>
      </c>
      <c r="G225" s="34" t="s">
        <v>148</v>
      </c>
      <c r="H225" s="34" t="s">
        <v>148</v>
      </c>
      <c r="I225" s="49">
        <v>139.31</v>
      </c>
      <c r="J225" s="34" t="s">
        <v>148</v>
      </c>
      <c r="K225" s="34" t="s">
        <v>148</v>
      </c>
      <c r="L225" s="50">
        <v>1</v>
      </c>
      <c r="M225" s="36" t="s">
        <v>148</v>
      </c>
      <c r="N225" s="36" t="s">
        <v>148</v>
      </c>
      <c r="O225" s="36" t="s">
        <v>148</v>
      </c>
      <c r="P225" s="36">
        <v>0.53671864629311017</v>
      </c>
    </row>
    <row r="226" spans="1:16" ht="15.75" customHeight="1" x14ac:dyDescent="0.35">
      <c r="A226" s="40" t="s">
        <v>10</v>
      </c>
      <c r="B226" s="33" t="s">
        <v>94</v>
      </c>
      <c r="C226" s="33" t="str">
        <f t="shared" si="3"/>
        <v>Ghana|HCD Index - Individuals using Internet</v>
      </c>
      <c r="D226" s="56" t="s">
        <v>95</v>
      </c>
      <c r="E226" s="34">
        <v>37.884152620000002</v>
      </c>
      <c r="F226" s="46">
        <v>2</v>
      </c>
      <c r="G226" s="34">
        <v>53</v>
      </c>
      <c r="H226" s="34">
        <v>44.662087418811915</v>
      </c>
      <c r="I226" s="49">
        <v>110.43</v>
      </c>
      <c r="J226" s="34">
        <v>15.115847379999998</v>
      </c>
      <c r="K226" s="34">
        <v>8.3379125811880854</v>
      </c>
      <c r="L226" s="50">
        <v>1</v>
      </c>
      <c r="M226" s="36">
        <v>0.17685341290685092</v>
      </c>
      <c r="N226" s="36">
        <v>0.27350216776893249</v>
      </c>
      <c r="O226" s="36">
        <v>0.22019064319063178</v>
      </c>
      <c r="P226" s="36">
        <v>0.64070186905336668</v>
      </c>
    </row>
    <row r="227" spans="1:16" ht="15.75" customHeight="1" x14ac:dyDescent="0.35">
      <c r="A227" s="40" t="s">
        <v>10</v>
      </c>
      <c r="B227" s="33" t="s">
        <v>96</v>
      </c>
      <c r="C227" s="33" t="str">
        <f t="shared" si="3"/>
        <v>Ghana|HCD Index - New business density</v>
      </c>
      <c r="D227" s="56" t="s">
        <v>97</v>
      </c>
      <c r="E227" s="34" t="s">
        <v>148</v>
      </c>
      <c r="F227" s="46">
        <v>0</v>
      </c>
      <c r="G227" s="34" t="s">
        <v>148</v>
      </c>
      <c r="H227" s="34" t="s">
        <v>148</v>
      </c>
      <c r="I227" s="49">
        <v>4.38</v>
      </c>
      <c r="J227" s="34" t="s">
        <v>148</v>
      </c>
      <c r="K227" s="34" t="s">
        <v>148</v>
      </c>
      <c r="L227" s="50">
        <v>1</v>
      </c>
      <c r="M227" s="36" t="s">
        <v>148</v>
      </c>
      <c r="N227" s="36" t="s">
        <v>148</v>
      </c>
      <c r="O227" s="36" t="s">
        <v>148</v>
      </c>
      <c r="P227" s="36">
        <v>0.10722229508188377</v>
      </c>
    </row>
    <row r="228" spans="1:16" ht="15.75" customHeight="1" x14ac:dyDescent="0.35">
      <c r="A228" s="40" t="s">
        <v>17</v>
      </c>
      <c r="B228" s="33" t="s">
        <v>63</v>
      </c>
      <c r="C228" s="33" t="str">
        <f t="shared" si="3"/>
        <v>Senegal|HCD Index - Fertility rate</v>
      </c>
      <c r="D228" s="56" t="s">
        <v>64</v>
      </c>
      <c r="E228" s="38">
        <v>4.6970000000000001</v>
      </c>
      <c r="F228" s="46">
        <v>7</v>
      </c>
      <c r="G228" s="38">
        <v>4.556</v>
      </c>
      <c r="H228" s="38">
        <v>4.4602025426144412</v>
      </c>
      <c r="I228" s="49">
        <v>3.36</v>
      </c>
      <c r="J228" s="38">
        <v>-0.14100000000000001</v>
      </c>
      <c r="K228" s="38">
        <v>9.5797457385558893E-2</v>
      </c>
      <c r="L228" s="48">
        <v>-1</v>
      </c>
      <c r="M228" s="36">
        <v>0.43054655847665541</v>
      </c>
      <c r="N228" s="36">
        <v>0.45689511088342988</v>
      </c>
      <c r="O228" s="36">
        <v>0.47479670185051598</v>
      </c>
      <c r="P228" s="36">
        <v>0.68118180055598188</v>
      </c>
    </row>
    <row r="229" spans="1:16" ht="15.75" customHeight="1" x14ac:dyDescent="0.35">
      <c r="A229" s="40" t="s">
        <v>17</v>
      </c>
      <c r="B229" s="33" t="s">
        <v>65</v>
      </c>
      <c r="C229" s="33" t="str">
        <f t="shared" si="3"/>
        <v>Senegal|HCD Index - Maternal mortality rate</v>
      </c>
      <c r="D229" s="56" t="s">
        <v>66</v>
      </c>
      <c r="E229" s="38">
        <v>315</v>
      </c>
      <c r="F229" s="46">
        <v>0</v>
      </c>
      <c r="G229" s="34" t="s">
        <v>148</v>
      </c>
      <c r="H229" s="38">
        <v>292.16489445822049</v>
      </c>
      <c r="I229" s="49">
        <v>118.42</v>
      </c>
      <c r="J229" s="34" t="s">
        <v>148</v>
      </c>
      <c r="K229" s="34" t="s">
        <v>148</v>
      </c>
      <c r="L229" s="48">
        <v>-1</v>
      </c>
      <c r="M229" s="36">
        <v>0.73302097286135881</v>
      </c>
      <c r="N229" s="36" t="s">
        <v>148</v>
      </c>
      <c r="O229" s="36">
        <v>0.75381427879878371</v>
      </c>
      <c r="P229" s="36">
        <v>0.91202062907660009</v>
      </c>
    </row>
    <row r="230" spans="1:16" ht="15.75" customHeight="1" x14ac:dyDescent="0.35">
      <c r="A230" s="40" t="s">
        <v>17</v>
      </c>
      <c r="B230" s="33" t="s">
        <v>67</v>
      </c>
      <c r="C230" s="33" t="str">
        <f t="shared" si="3"/>
        <v>Senegal|HCD Index - Under-5 mortality rate</v>
      </c>
      <c r="D230" s="56" t="s">
        <v>68</v>
      </c>
      <c r="E230" s="38">
        <v>48.8</v>
      </c>
      <c r="F230" s="46">
        <v>2</v>
      </c>
      <c r="G230" s="38">
        <v>45.3</v>
      </c>
      <c r="H230" s="38">
        <v>42.100545919390683</v>
      </c>
      <c r="I230" s="49">
        <v>18.690000000000001</v>
      </c>
      <c r="J230" s="38">
        <v>-3.5</v>
      </c>
      <c r="K230" s="38">
        <v>3.1994540806093141</v>
      </c>
      <c r="L230" s="48">
        <v>-1</v>
      </c>
      <c r="M230" s="36">
        <v>0.63592212248242597</v>
      </c>
      <c r="N230" s="36">
        <v>0.66599952016740549</v>
      </c>
      <c r="O230" s="36">
        <v>0.69349416381235329</v>
      </c>
      <c r="P230" s="36">
        <v>0.89469146355619322</v>
      </c>
    </row>
    <row r="231" spans="1:16" ht="15.75" customHeight="1" x14ac:dyDescent="0.35">
      <c r="A231" s="40" t="s">
        <v>17</v>
      </c>
      <c r="B231" s="33" t="s">
        <v>69</v>
      </c>
      <c r="C231" s="33" t="str">
        <f t="shared" si="3"/>
        <v>Senegal|HCD Index - Under-5 stunting rate</v>
      </c>
      <c r="D231" s="56" t="s">
        <v>70</v>
      </c>
      <c r="E231" s="38">
        <v>19.2</v>
      </c>
      <c r="F231" s="46">
        <v>4</v>
      </c>
      <c r="G231" s="38">
        <v>17.2</v>
      </c>
      <c r="H231" s="38">
        <v>17.161283561218212</v>
      </c>
      <c r="I231" s="49">
        <v>12.96</v>
      </c>
      <c r="J231" s="38">
        <v>-2</v>
      </c>
      <c r="K231" s="38">
        <v>3.8716438781786877E-2</v>
      </c>
      <c r="L231" s="48">
        <v>-1</v>
      </c>
      <c r="M231" s="36">
        <v>0.6996619477476036</v>
      </c>
      <c r="N231" s="36">
        <v>0.74981692608076511</v>
      </c>
      <c r="O231" s="36">
        <v>0.75078783715488395</v>
      </c>
      <c r="P231" s="36">
        <v>0.85609600113639139</v>
      </c>
    </row>
    <row r="232" spans="1:16" ht="15.75" customHeight="1" x14ac:dyDescent="0.35">
      <c r="A232" s="40" t="s">
        <v>17</v>
      </c>
      <c r="B232" s="33" t="s">
        <v>71</v>
      </c>
      <c r="C232" s="33" t="str">
        <f t="shared" si="3"/>
        <v>Senegal|HCD Index - Life expectancy at birth</v>
      </c>
      <c r="D232" s="56" t="s">
        <v>72</v>
      </c>
      <c r="E232" s="38">
        <v>67.38</v>
      </c>
      <c r="F232" s="46">
        <v>2</v>
      </c>
      <c r="G232" s="38">
        <v>67.941000000000003</v>
      </c>
      <c r="H232" s="38">
        <v>68.834887523983966</v>
      </c>
      <c r="I232" s="49">
        <v>77.42</v>
      </c>
      <c r="J232" s="38">
        <v>0.56100000000000705</v>
      </c>
      <c r="K232" s="38">
        <v>-0.89388752398396321</v>
      </c>
      <c r="L232" s="48">
        <v>1</v>
      </c>
      <c r="M232" s="36">
        <v>0.45735228147121532</v>
      </c>
      <c r="N232" s="36">
        <v>0.47637895035555755</v>
      </c>
      <c r="O232" s="36">
        <v>0.50669570960455435</v>
      </c>
      <c r="P232" s="36">
        <v>0.79775785630747154</v>
      </c>
    </row>
    <row r="233" spans="1:16" ht="15.75" customHeight="1" x14ac:dyDescent="0.35">
      <c r="A233" s="40" t="s">
        <v>17</v>
      </c>
      <c r="B233" s="33" t="s">
        <v>73</v>
      </c>
      <c r="C233" s="33" t="str">
        <f t="shared" si="3"/>
        <v>Senegal|HCD Index - Government health exp.</v>
      </c>
      <c r="D233" s="56" t="s">
        <v>74</v>
      </c>
      <c r="E233" s="38">
        <v>4.4569015500000004</v>
      </c>
      <c r="F233" s="46">
        <v>12</v>
      </c>
      <c r="G233" s="38">
        <v>4.2580528299999996</v>
      </c>
      <c r="H233" s="38">
        <v>4.8400462772279296</v>
      </c>
      <c r="I233" s="49">
        <v>7.94</v>
      </c>
      <c r="J233" s="38">
        <v>-0.19884872000000087</v>
      </c>
      <c r="K233" s="38">
        <v>-0.58199344722793001</v>
      </c>
      <c r="L233" s="48">
        <v>1</v>
      </c>
      <c r="M233" s="36">
        <v>0.10481588241162842</v>
      </c>
      <c r="N233" s="36">
        <v>9.3102611113321021E-2</v>
      </c>
      <c r="O233" s="36">
        <v>0.12738519106263055</v>
      </c>
      <c r="P233" s="36">
        <v>0.30991163435764318</v>
      </c>
    </row>
    <row r="234" spans="1:16" ht="15.75" customHeight="1" x14ac:dyDescent="0.35">
      <c r="A234" s="40" t="s">
        <v>17</v>
      </c>
      <c r="B234" s="33" t="s">
        <v>75</v>
      </c>
      <c r="C234" s="33" t="str">
        <f t="shared" si="3"/>
        <v>Senegal|HCD Index - Child Marriage</v>
      </c>
      <c r="D234" s="56" t="s">
        <v>76</v>
      </c>
      <c r="E234" s="38">
        <v>31.5</v>
      </c>
      <c r="F234" s="46">
        <v>6</v>
      </c>
      <c r="G234" s="38">
        <v>30.5</v>
      </c>
      <c r="H234" s="38">
        <v>26.39451602111625</v>
      </c>
      <c r="I234" s="49">
        <v>13.8</v>
      </c>
      <c r="J234" s="38">
        <v>-1</v>
      </c>
      <c r="K234" s="38">
        <v>4.1054839788837505</v>
      </c>
      <c r="L234" s="48">
        <v>-1</v>
      </c>
      <c r="M234" s="36">
        <v>0.50037882523009469</v>
      </c>
      <c r="N234" s="36">
        <v>0.52577876559710457</v>
      </c>
      <c r="O234" s="36">
        <v>0.63005781383846626</v>
      </c>
      <c r="P234" s="36">
        <v>0.94992050886818247</v>
      </c>
    </row>
    <row r="235" spans="1:16" ht="15.75" customHeight="1" x14ac:dyDescent="0.35">
      <c r="A235" s="40" t="s">
        <v>17</v>
      </c>
      <c r="B235" s="33" t="s">
        <v>77</v>
      </c>
      <c r="C235" s="33" t="str">
        <f t="shared" si="3"/>
        <v>Senegal|HCD Index - Government Education exp.</v>
      </c>
      <c r="D235" s="56" t="s">
        <v>78</v>
      </c>
      <c r="E235" s="38">
        <v>4.6249699592590297</v>
      </c>
      <c r="F235" s="46">
        <v>3</v>
      </c>
      <c r="G235" s="38">
        <v>5.2871999740600604</v>
      </c>
      <c r="H235" s="38">
        <v>4.7376382382654123</v>
      </c>
      <c r="I235" s="49">
        <v>5.41</v>
      </c>
      <c r="J235" s="38">
        <v>0.66223001480103072</v>
      </c>
      <c r="K235" s="38">
        <v>0.54956173579464807</v>
      </c>
      <c r="L235" s="48">
        <v>1</v>
      </c>
      <c r="M235" s="36">
        <v>0.55343774788081646</v>
      </c>
      <c r="N235" s="36">
        <v>0.70457491713850606</v>
      </c>
      <c r="O235" s="36">
        <v>0.57915141892195232</v>
      </c>
      <c r="P235" s="36">
        <v>0.73219162297762952</v>
      </c>
    </row>
    <row r="236" spans="1:16" ht="15.75" customHeight="1" x14ac:dyDescent="0.35">
      <c r="A236" s="40" t="s">
        <v>17</v>
      </c>
      <c r="B236" s="33" t="s">
        <v>79</v>
      </c>
      <c r="C236" s="33" t="str">
        <f t="shared" si="3"/>
        <v>Senegal|HCD Index - Ratio of teachers</v>
      </c>
      <c r="D236" s="56" t="s">
        <v>80</v>
      </c>
      <c r="E236" s="34" t="s">
        <v>148</v>
      </c>
      <c r="F236" s="46">
        <v>6</v>
      </c>
      <c r="G236" s="38">
        <v>45.316679999999998</v>
      </c>
      <c r="H236" s="34" t="s">
        <v>148</v>
      </c>
      <c r="I236" s="49">
        <v>40</v>
      </c>
      <c r="J236" s="34" t="s">
        <v>148</v>
      </c>
      <c r="K236" s="34" t="s">
        <v>148</v>
      </c>
      <c r="L236" s="48">
        <v>-1</v>
      </c>
      <c r="M236" s="36" t="s">
        <v>148</v>
      </c>
      <c r="N236" s="36">
        <v>0.2911534552772333</v>
      </c>
      <c r="O236" s="36" t="s">
        <v>148</v>
      </c>
      <c r="P236" s="36">
        <v>0.44084722039107377</v>
      </c>
    </row>
    <row r="237" spans="1:16" ht="15.75" customHeight="1" x14ac:dyDescent="0.35">
      <c r="A237" s="40" t="s">
        <v>17</v>
      </c>
      <c r="B237" s="33" t="s">
        <v>81</v>
      </c>
      <c r="C237" s="33" t="str">
        <f t="shared" si="3"/>
        <v>Senegal|HCD Index - Children out of school</v>
      </c>
      <c r="D237" s="56" t="s">
        <v>82</v>
      </c>
      <c r="E237" s="34" t="s">
        <v>148</v>
      </c>
      <c r="F237" s="46">
        <v>9</v>
      </c>
      <c r="G237" s="38">
        <v>24.6449794769287</v>
      </c>
      <c r="H237" s="34" t="s">
        <v>148</v>
      </c>
      <c r="I237" s="49">
        <v>14.55</v>
      </c>
      <c r="J237" s="34" t="s">
        <v>148</v>
      </c>
      <c r="K237" s="34" t="s">
        <v>148</v>
      </c>
      <c r="L237" s="48">
        <v>-1</v>
      </c>
      <c r="M237" s="36" t="s">
        <v>148</v>
      </c>
      <c r="N237" s="36">
        <v>0.28110220777578554</v>
      </c>
      <c r="O237" s="36" t="s">
        <v>148</v>
      </c>
      <c r="P237" s="36">
        <v>0.60105617397781008</v>
      </c>
    </row>
    <row r="238" spans="1:16" ht="15.75" customHeight="1" x14ac:dyDescent="0.35">
      <c r="A238" s="40" t="s">
        <v>17</v>
      </c>
      <c r="B238" s="33" t="s">
        <v>83</v>
      </c>
      <c r="C238" s="33" t="str">
        <f t="shared" si="3"/>
        <v>Senegal|HCD Index - Mean years of schooling</v>
      </c>
      <c r="D238" s="56" t="s">
        <v>72</v>
      </c>
      <c r="E238" s="38">
        <v>3.1</v>
      </c>
      <c r="F238" s="46">
        <v>11</v>
      </c>
      <c r="G238" s="38">
        <v>3.2</v>
      </c>
      <c r="H238" s="38">
        <v>3.2851843160083289</v>
      </c>
      <c r="I238" s="49">
        <v>6.22</v>
      </c>
      <c r="J238" s="38">
        <v>0.10000000000000009</v>
      </c>
      <c r="K238" s="38">
        <v>-8.5184316008328764E-2</v>
      </c>
      <c r="L238" s="48">
        <v>1</v>
      </c>
      <c r="M238" s="36">
        <v>0.11677952222050153</v>
      </c>
      <c r="N238" s="36">
        <v>0.1245648237018683</v>
      </c>
      <c r="O238" s="36">
        <v>0.13119667951795688</v>
      </c>
      <c r="P238" s="36">
        <v>0.35962280872532493</v>
      </c>
    </row>
    <row r="239" spans="1:16" ht="15.75" customHeight="1" x14ac:dyDescent="0.35">
      <c r="A239" s="40" t="s">
        <v>17</v>
      </c>
      <c r="B239" s="33" t="s">
        <v>84</v>
      </c>
      <c r="C239" s="33" t="str">
        <f t="shared" si="3"/>
        <v>Senegal|HCD Index - Harmonized test scores</v>
      </c>
      <c r="D239" s="56" t="s">
        <v>85</v>
      </c>
      <c r="E239" s="38">
        <v>412</v>
      </c>
      <c r="F239" s="46">
        <v>1</v>
      </c>
      <c r="G239" s="38">
        <v>412.453857421875</v>
      </c>
      <c r="H239" s="38">
        <v>431.06399048845373</v>
      </c>
      <c r="I239" s="49">
        <v>501.21</v>
      </c>
      <c r="J239" s="38">
        <v>0.453857421875</v>
      </c>
      <c r="K239" s="38">
        <v>-18.610133066578726</v>
      </c>
      <c r="L239" s="48">
        <v>1</v>
      </c>
      <c r="M239" s="36">
        <v>0.54532195362714109</v>
      </c>
      <c r="N239" s="36">
        <v>0.5476350229352257</v>
      </c>
      <c r="O239" s="36">
        <v>0.64248094930090582</v>
      </c>
      <c r="P239" s="36">
        <v>1</v>
      </c>
    </row>
    <row r="240" spans="1:16" ht="15.75" customHeight="1" x14ac:dyDescent="0.35">
      <c r="A240" s="40" t="s">
        <v>17</v>
      </c>
      <c r="B240" s="33" t="s">
        <v>86</v>
      </c>
      <c r="C240" s="33" t="str">
        <f t="shared" si="3"/>
        <v>Senegal|HCD Index - Youth NEET</v>
      </c>
      <c r="D240" s="56" t="s">
        <v>87</v>
      </c>
      <c r="E240" s="38">
        <v>33.44</v>
      </c>
      <c r="F240" s="46">
        <v>12</v>
      </c>
      <c r="G240" s="38">
        <v>33.734000000000002</v>
      </c>
      <c r="H240" s="38">
        <v>29.651446115228552</v>
      </c>
      <c r="I240" s="49">
        <v>19.86</v>
      </c>
      <c r="J240" s="38">
        <v>0.29400000000000404</v>
      </c>
      <c r="K240" s="38">
        <v>4.0825538847714498</v>
      </c>
      <c r="L240" s="48">
        <v>-1</v>
      </c>
      <c r="M240" s="36">
        <v>4.7843337544080662E-2</v>
      </c>
      <c r="N240" s="36">
        <v>3.7723955358497999E-2</v>
      </c>
      <c r="O240" s="36">
        <v>0.17824410179807942</v>
      </c>
      <c r="P240" s="36">
        <v>0.51526451473009038</v>
      </c>
    </row>
    <row r="241" spans="1:16" ht="15.75" customHeight="1" x14ac:dyDescent="0.35">
      <c r="A241" s="40" t="s">
        <v>17</v>
      </c>
      <c r="B241" s="33" t="s">
        <v>88</v>
      </c>
      <c r="C241" s="33" t="str">
        <f t="shared" si="3"/>
        <v>Senegal|HCD Index - Youth literacy rate</v>
      </c>
      <c r="D241" s="56" t="s">
        <v>89</v>
      </c>
      <c r="E241" s="34" t="s">
        <v>148</v>
      </c>
      <c r="F241" s="46">
        <v>0</v>
      </c>
      <c r="G241" s="34" t="s">
        <v>148</v>
      </c>
      <c r="H241" s="34" t="s">
        <v>148</v>
      </c>
      <c r="I241" s="49">
        <v>87.12</v>
      </c>
      <c r="J241" s="34" t="s">
        <v>148</v>
      </c>
      <c r="K241" s="34" t="s">
        <v>148</v>
      </c>
      <c r="L241" s="48">
        <v>1</v>
      </c>
      <c r="M241" s="36" t="s">
        <v>148</v>
      </c>
      <c r="N241" s="36" t="s">
        <v>148</v>
      </c>
      <c r="O241" s="36" t="s">
        <v>148</v>
      </c>
      <c r="P241" s="36">
        <v>0.51321794436006074</v>
      </c>
    </row>
    <row r="242" spans="1:16" ht="15.75" customHeight="1" x14ac:dyDescent="0.35">
      <c r="A242" s="40" t="s">
        <v>17</v>
      </c>
      <c r="B242" s="33" t="s">
        <v>90</v>
      </c>
      <c r="C242" s="33" t="str">
        <f t="shared" si="3"/>
        <v>Senegal|HCD Index - Number of citations</v>
      </c>
      <c r="D242" s="56" t="s">
        <v>91</v>
      </c>
      <c r="E242" s="38">
        <v>6.032</v>
      </c>
      <c r="F242" s="46">
        <v>3</v>
      </c>
      <c r="G242" s="38">
        <v>1.381</v>
      </c>
      <c r="H242" s="38">
        <v>8.1285341167054899</v>
      </c>
      <c r="I242" s="49">
        <v>14.34</v>
      </c>
      <c r="J242" s="38">
        <v>-4.6509999999999998</v>
      </c>
      <c r="K242" s="38">
        <v>-6.7475341167054896</v>
      </c>
      <c r="L242" s="48">
        <v>1</v>
      </c>
      <c r="M242" s="36">
        <v>4.8060930783342157E-2</v>
      </c>
      <c r="N242" s="36">
        <v>9.7784527779774741E-3</v>
      </c>
      <c r="O242" s="36">
        <v>5.5770395263729317E-2</v>
      </c>
      <c r="P242" s="36">
        <v>0.11645256722684069</v>
      </c>
    </row>
    <row r="243" spans="1:16" ht="15.75" customHeight="1" x14ac:dyDescent="0.35">
      <c r="A243" s="40" t="s">
        <v>17</v>
      </c>
      <c r="B243" s="33" t="s">
        <v>92</v>
      </c>
      <c r="C243" s="33" t="str">
        <f t="shared" si="3"/>
        <v>Senegal|HCD Index - Penetration rate fin services</v>
      </c>
      <c r="D243" s="56" t="s">
        <v>93</v>
      </c>
      <c r="E243" s="38">
        <v>45.67</v>
      </c>
      <c r="F243" s="46">
        <v>3</v>
      </c>
      <c r="G243" s="38">
        <v>113.47</v>
      </c>
      <c r="H243" s="38">
        <v>55.914631296855589</v>
      </c>
      <c r="I243" s="49">
        <v>170.19</v>
      </c>
      <c r="J243" s="38">
        <v>67.8</v>
      </c>
      <c r="K243" s="38">
        <v>57.55536870314441</v>
      </c>
      <c r="L243" s="48">
        <v>1</v>
      </c>
      <c r="M243" s="36">
        <v>0.17096408666217475</v>
      </c>
      <c r="N243" s="36">
        <v>0.43578851151242481</v>
      </c>
      <c r="O243" s="36">
        <v>0.21097925762076844</v>
      </c>
      <c r="P243" s="36">
        <v>0.65735156495922753</v>
      </c>
    </row>
    <row r="244" spans="1:16" ht="15.75" customHeight="1" x14ac:dyDescent="0.35">
      <c r="A244" s="40" t="s">
        <v>17</v>
      </c>
      <c r="B244" s="33" t="s">
        <v>94</v>
      </c>
      <c r="C244" s="33" t="str">
        <f t="shared" si="3"/>
        <v>Senegal|HCD Index - Individuals using Internet</v>
      </c>
      <c r="D244" s="56" t="s">
        <v>95</v>
      </c>
      <c r="E244" s="38">
        <v>29.643123670000001</v>
      </c>
      <c r="F244" s="46">
        <v>4</v>
      </c>
      <c r="G244" s="38">
        <v>39.5</v>
      </c>
      <c r="H244" s="38">
        <v>34.946638347593918</v>
      </c>
      <c r="I244" s="49">
        <v>86.41</v>
      </c>
      <c r="J244" s="38">
        <v>9.8568763299999986</v>
      </c>
      <c r="K244" s="38">
        <v>4.5533616524060818</v>
      </c>
      <c r="L244" s="48">
        <v>1</v>
      </c>
      <c r="M244" s="36">
        <v>0.12416134961877423</v>
      </c>
      <c r="N244" s="36">
        <v>0.18718493011512777</v>
      </c>
      <c r="O244" s="36">
        <v>0.15807133012442726</v>
      </c>
      <c r="P244" s="36">
        <v>0.4871077585726547</v>
      </c>
    </row>
    <row r="245" spans="1:16" ht="15.75" customHeight="1" x14ac:dyDescent="0.35">
      <c r="A245" s="40" t="s">
        <v>17</v>
      </c>
      <c r="B245" s="33" t="s">
        <v>96</v>
      </c>
      <c r="C245" s="33" t="str">
        <f t="shared" si="3"/>
        <v>Senegal|HCD Index - New business density</v>
      </c>
      <c r="D245" s="56" t="s">
        <v>97</v>
      </c>
      <c r="E245" s="38">
        <v>0.468919337676029</v>
      </c>
      <c r="F245" s="46">
        <v>6</v>
      </c>
      <c r="G245" s="38">
        <v>0.471183302513209</v>
      </c>
      <c r="H245" s="38">
        <v>0.54657576910838557</v>
      </c>
      <c r="I245" s="49">
        <v>1.18</v>
      </c>
      <c r="J245" s="38">
        <v>2.2639648371799992E-3</v>
      </c>
      <c r="K245" s="38">
        <v>-7.5392466595176566E-2</v>
      </c>
      <c r="L245" s="48">
        <v>1</v>
      </c>
      <c r="M245" s="36">
        <v>1.101480619597758E-2</v>
      </c>
      <c r="N245" s="36">
        <v>1.1070558956413517E-2</v>
      </c>
      <c r="O245" s="36">
        <v>1.2927185905616036E-2</v>
      </c>
      <c r="P245" s="36">
        <v>2.8427768574881759E-2</v>
      </c>
    </row>
    <row r="246" spans="1:16" ht="15.75" customHeight="1" x14ac:dyDescent="0.35">
      <c r="A246" s="40" t="s">
        <v>18</v>
      </c>
      <c r="B246" s="33" t="s">
        <v>63</v>
      </c>
      <c r="C246" s="33" t="str">
        <f t="shared" si="3"/>
        <v>Sierra Leone|HCD Index - Fertility rate</v>
      </c>
      <c r="D246" s="56" t="s">
        <v>64</v>
      </c>
      <c r="E246" s="38">
        <v>4.359</v>
      </c>
      <c r="F246" s="46">
        <v>3</v>
      </c>
      <c r="G246" s="38">
        <v>4.1689999999999996</v>
      </c>
      <c r="H246" s="38">
        <v>4.1392426832566214</v>
      </c>
      <c r="I246" s="49">
        <v>3.11</v>
      </c>
      <c r="J246" s="38">
        <v>-0.19000000000000039</v>
      </c>
      <c r="K246" s="38">
        <v>2.9757316743378226E-2</v>
      </c>
      <c r="L246" s="48">
        <v>-1</v>
      </c>
      <c r="M246" s="36">
        <v>0.49370833658651198</v>
      </c>
      <c r="N246" s="36">
        <v>0.5292134781275557</v>
      </c>
      <c r="O246" s="36">
        <v>0.53477420308995205</v>
      </c>
      <c r="P246" s="36">
        <v>0.72630765960626587</v>
      </c>
    </row>
    <row r="247" spans="1:16" ht="15.75" customHeight="1" x14ac:dyDescent="0.35">
      <c r="A247" s="40" t="s">
        <v>18</v>
      </c>
      <c r="B247" s="33" t="s">
        <v>65</v>
      </c>
      <c r="C247" s="33" t="str">
        <f t="shared" si="3"/>
        <v>Sierra Leone|HCD Index - Maternal mortality rate</v>
      </c>
      <c r="D247" s="56" t="s">
        <v>66</v>
      </c>
      <c r="E247" s="38">
        <v>1120</v>
      </c>
      <c r="F247" s="46">
        <v>0</v>
      </c>
      <c r="G247" s="34" t="s">
        <v>148</v>
      </c>
      <c r="H247" s="38">
        <v>1038.8085136292284</v>
      </c>
      <c r="I247" s="49">
        <v>421.06</v>
      </c>
      <c r="J247" s="34" t="s">
        <v>148</v>
      </c>
      <c r="K247" s="34" t="s">
        <v>148</v>
      </c>
      <c r="L247" s="48">
        <v>-1</v>
      </c>
      <c r="M247" s="36">
        <v>0</v>
      </c>
      <c r="N247" s="36" t="s">
        <v>148</v>
      </c>
      <c r="O247" s="36">
        <v>7.3931754444177336E-2</v>
      </c>
      <c r="P247" s="36">
        <v>0.63644322209863591</v>
      </c>
    </row>
    <row r="248" spans="1:16" ht="15.75" customHeight="1" x14ac:dyDescent="0.35">
      <c r="A248" s="40" t="s">
        <v>18</v>
      </c>
      <c r="B248" s="33" t="s">
        <v>67</v>
      </c>
      <c r="C248" s="33" t="str">
        <f t="shared" si="3"/>
        <v>Sierra Leone|HCD Index - Under-5 mortality rate</v>
      </c>
      <c r="D248" s="56" t="s">
        <v>68</v>
      </c>
      <c r="E248" s="38">
        <v>118.2</v>
      </c>
      <c r="F248" s="46">
        <v>14</v>
      </c>
      <c r="G248" s="38">
        <v>109.2</v>
      </c>
      <c r="H248" s="38">
        <v>101.97304359983563</v>
      </c>
      <c r="I248" s="49">
        <v>45.26</v>
      </c>
      <c r="J248" s="38">
        <v>-9</v>
      </c>
      <c r="K248" s="38">
        <v>7.2269564001643687</v>
      </c>
      <c r="L248" s="48">
        <v>-1</v>
      </c>
      <c r="M248" s="36">
        <v>3.9530294100258857E-2</v>
      </c>
      <c r="N248" s="36">
        <v>0.11687217386163498</v>
      </c>
      <c r="O248" s="36">
        <v>0.17897732863299279</v>
      </c>
      <c r="P248" s="36">
        <v>0.66630357514368677</v>
      </c>
    </row>
    <row r="249" spans="1:16" ht="15.75" customHeight="1" x14ac:dyDescent="0.35">
      <c r="A249" s="40" t="s">
        <v>18</v>
      </c>
      <c r="B249" s="33" t="s">
        <v>69</v>
      </c>
      <c r="C249" s="33" t="str">
        <f t="shared" si="3"/>
        <v>Sierra Leone|HCD Index - Under-5 stunting rate</v>
      </c>
      <c r="D249" s="56" t="s">
        <v>70</v>
      </c>
      <c r="E249" s="38">
        <v>31.7</v>
      </c>
      <c r="F249" s="46">
        <v>9</v>
      </c>
      <c r="G249" s="38">
        <v>26.8</v>
      </c>
      <c r="H249" s="38">
        <v>28.333994213052989</v>
      </c>
      <c r="I249" s="49">
        <v>21.4</v>
      </c>
      <c r="J249" s="38">
        <v>-4.8999999999999986</v>
      </c>
      <c r="K249" s="38">
        <v>-1.5339942130529884</v>
      </c>
      <c r="L249" s="48">
        <v>-1</v>
      </c>
      <c r="M249" s="36">
        <v>0.38619333316534393</v>
      </c>
      <c r="N249" s="36">
        <v>0.50907303008158966</v>
      </c>
      <c r="O249" s="36">
        <v>0.47060430682215576</v>
      </c>
      <c r="P249" s="36">
        <v>0.6444724733957905</v>
      </c>
    </row>
    <row r="250" spans="1:16" ht="15.75" customHeight="1" x14ac:dyDescent="0.35">
      <c r="A250" s="40" t="s">
        <v>18</v>
      </c>
      <c r="B250" s="33" t="s">
        <v>71</v>
      </c>
      <c r="C250" s="33" t="str">
        <f t="shared" si="3"/>
        <v>Sierra Leone|HCD Index - Life expectancy at birth</v>
      </c>
      <c r="D250" s="56" t="s">
        <v>72</v>
      </c>
      <c r="E250" s="38">
        <v>53.895000000000003</v>
      </c>
      <c r="F250" s="46">
        <v>14</v>
      </c>
      <c r="G250" s="38">
        <v>54.695999999999998</v>
      </c>
      <c r="H250" s="38">
        <v>55.058715688707572</v>
      </c>
      <c r="I250" s="49">
        <v>61.92</v>
      </c>
      <c r="J250" s="38">
        <v>0.80099999999999483</v>
      </c>
      <c r="K250" s="38">
        <v>-0.3627156887075742</v>
      </c>
      <c r="L250" s="48">
        <v>1</v>
      </c>
      <c r="M250" s="36">
        <v>0</v>
      </c>
      <c r="N250" s="36">
        <v>2.7166420278712741E-2</v>
      </c>
      <c r="O250" s="36">
        <v>3.9468151665869755E-2</v>
      </c>
      <c r="P250" s="36">
        <v>0.27227899162659591</v>
      </c>
    </row>
    <row r="251" spans="1:16" ht="15.75" customHeight="1" x14ac:dyDescent="0.35">
      <c r="A251" s="40" t="s">
        <v>18</v>
      </c>
      <c r="B251" s="33" t="s">
        <v>73</v>
      </c>
      <c r="C251" s="33" t="str">
        <f t="shared" si="3"/>
        <v>Sierra Leone|HCD Index - Government health exp.</v>
      </c>
      <c r="D251" s="56" t="s">
        <v>74</v>
      </c>
      <c r="E251" s="38">
        <v>7.9108090400000002</v>
      </c>
      <c r="F251" s="46">
        <v>4</v>
      </c>
      <c r="G251" s="38">
        <v>7.2488627399999999</v>
      </c>
      <c r="H251" s="38">
        <v>8.5908744930461935</v>
      </c>
      <c r="I251" s="49">
        <v>14.09</v>
      </c>
      <c r="J251" s="38">
        <v>-0.66194630000000032</v>
      </c>
      <c r="K251" s="38">
        <v>-1.3420117530461937</v>
      </c>
      <c r="L251" s="48">
        <v>1</v>
      </c>
      <c r="M251" s="36">
        <v>0.3082698220177057</v>
      </c>
      <c r="N251" s="36">
        <v>0.2692775841153911</v>
      </c>
      <c r="O251" s="36">
        <v>0.34832937659837571</v>
      </c>
      <c r="P251" s="36">
        <v>0.67230598264596342</v>
      </c>
    </row>
    <row r="252" spans="1:16" ht="15.75" customHeight="1" x14ac:dyDescent="0.35">
      <c r="A252" s="40" t="s">
        <v>18</v>
      </c>
      <c r="B252" s="33" t="s">
        <v>75</v>
      </c>
      <c r="C252" s="33" t="str">
        <f t="shared" si="3"/>
        <v>Sierra Leone|HCD Index - Child Marriage</v>
      </c>
      <c r="D252" s="56" t="s">
        <v>76</v>
      </c>
      <c r="E252" s="34" t="s">
        <v>148</v>
      </c>
      <c r="F252" s="46">
        <v>5</v>
      </c>
      <c r="G252" s="38">
        <v>29.6</v>
      </c>
      <c r="H252" s="34" t="s">
        <v>148</v>
      </c>
      <c r="I252" s="49">
        <v>16.02</v>
      </c>
      <c r="J252" s="34" t="s">
        <v>148</v>
      </c>
      <c r="K252" s="34" t="s">
        <v>148</v>
      </c>
      <c r="L252" s="48">
        <v>-1</v>
      </c>
      <c r="M252" s="36" t="s">
        <v>148</v>
      </c>
      <c r="N252" s="36">
        <v>0.54863871192741342</v>
      </c>
      <c r="O252" s="36" t="s">
        <v>148</v>
      </c>
      <c r="P252" s="36">
        <v>0.89353471144569141</v>
      </c>
    </row>
    <row r="253" spans="1:16" ht="15.75" customHeight="1" x14ac:dyDescent="0.35">
      <c r="A253" s="40" t="s">
        <v>18</v>
      </c>
      <c r="B253" s="33" t="s">
        <v>77</v>
      </c>
      <c r="C253" s="33" t="str">
        <f t="shared" si="3"/>
        <v>Sierra Leone|HCD Index - Government Education exp.</v>
      </c>
      <c r="D253" s="56" t="s">
        <v>78</v>
      </c>
      <c r="E253" s="38">
        <v>4.6357698440551802</v>
      </c>
      <c r="F253" s="46">
        <v>1</v>
      </c>
      <c r="G253" s="38">
        <v>9.2614698410034197</v>
      </c>
      <c r="H253" s="38">
        <v>4.8061944183241705</v>
      </c>
      <c r="I253" s="49">
        <v>5.42</v>
      </c>
      <c r="J253" s="38">
        <v>4.6256999969482395</v>
      </c>
      <c r="K253" s="38">
        <v>4.4552754226792493</v>
      </c>
      <c r="L253" s="48">
        <v>1</v>
      </c>
      <c r="M253" s="36">
        <v>0.55590254708942644</v>
      </c>
      <c r="N253" s="36">
        <v>1</v>
      </c>
      <c r="O253" s="36">
        <v>0.59479762455688456</v>
      </c>
      <c r="P253" s="36">
        <v>0.73507383489916911</v>
      </c>
    </row>
    <row r="254" spans="1:16" ht="15.75" customHeight="1" x14ac:dyDescent="0.35">
      <c r="A254" s="40" t="s">
        <v>18</v>
      </c>
      <c r="B254" s="33" t="s">
        <v>79</v>
      </c>
      <c r="C254" s="33" t="str">
        <f t="shared" si="3"/>
        <v>Sierra Leone|HCD Index - Ratio of teachers</v>
      </c>
      <c r="D254" s="56" t="s">
        <v>80</v>
      </c>
      <c r="E254" s="38">
        <v>45.180529999999997</v>
      </c>
      <c r="F254" s="46">
        <v>10</v>
      </c>
      <c r="G254" s="38">
        <v>59.78302</v>
      </c>
      <c r="H254" s="38">
        <v>44.732084202029696</v>
      </c>
      <c r="I254" s="49">
        <v>42.56</v>
      </c>
      <c r="J254" s="38">
        <v>14.602490000000003</v>
      </c>
      <c r="K254" s="38">
        <v>15.050935797970304</v>
      </c>
      <c r="L254" s="48">
        <v>-1</v>
      </c>
      <c r="M254" s="36">
        <v>0.29498682612525301</v>
      </c>
      <c r="N254" s="36">
        <v>0</v>
      </c>
      <c r="O254" s="36">
        <v>0.30761304021894581</v>
      </c>
      <c r="P254" s="36">
        <v>0.36888895515868031</v>
      </c>
    </row>
    <row r="255" spans="1:16" ht="15.75" customHeight="1" x14ac:dyDescent="0.35">
      <c r="A255" s="40" t="s">
        <v>18</v>
      </c>
      <c r="B255" s="33" t="s">
        <v>81</v>
      </c>
      <c r="C255" s="33" t="str">
        <f t="shared" si="3"/>
        <v>Sierra Leone|HCD Index - Children out of school</v>
      </c>
      <c r="D255" s="56" t="s">
        <v>82</v>
      </c>
      <c r="E255" s="34" t="s">
        <v>148</v>
      </c>
      <c r="F255" s="46">
        <v>0</v>
      </c>
      <c r="G255" s="34" t="s">
        <v>148</v>
      </c>
      <c r="H255" s="34" t="s">
        <v>148</v>
      </c>
      <c r="I255" s="49">
        <v>14.55</v>
      </c>
      <c r="J255" s="34" t="s">
        <v>148</v>
      </c>
      <c r="K255" s="34" t="s">
        <v>148</v>
      </c>
      <c r="L255" s="48">
        <v>-1</v>
      </c>
      <c r="M255" s="36" t="s">
        <v>148</v>
      </c>
      <c r="N255" s="36" t="s">
        <v>148</v>
      </c>
      <c r="O255" s="36" t="s">
        <v>148</v>
      </c>
      <c r="P255" s="36">
        <v>0.60105617397781008</v>
      </c>
    </row>
    <row r="256" spans="1:16" ht="15.75" customHeight="1" x14ac:dyDescent="0.35">
      <c r="A256" s="40" t="s">
        <v>18</v>
      </c>
      <c r="B256" s="33" t="s">
        <v>83</v>
      </c>
      <c r="C256" s="33" t="str">
        <f t="shared" si="3"/>
        <v>Sierra Leone|HCD Index - Mean years of schooling</v>
      </c>
      <c r="D256" s="56" t="s">
        <v>72</v>
      </c>
      <c r="E256" s="38">
        <v>3.6</v>
      </c>
      <c r="F256" s="46">
        <v>9</v>
      </c>
      <c r="G256" s="38">
        <v>3.7</v>
      </c>
      <c r="H256" s="38">
        <v>3.8150527540741885</v>
      </c>
      <c r="I256" s="49">
        <v>7.22</v>
      </c>
      <c r="J256" s="38">
        <v>0.10000000000000009</v>
      </c>
      <c r="K256" s="38">
        <v>-0.11505275407418836</v>
      </c>
      <c r="L256" s="48">
        <v>1</v>
      </c>
      <c r="M256" s="36">
        <v>0.15570602962733537</v>
      </c>
      <c r="N256" s="36">
        <v>0.16349133110870215</v>
      </c>
      <c r="O256" s="36">
        <v>0.17244853487599321</v>
      </c>
      <c r="P256" s="36">
        <v>0.43771758814906581</v>
      </c>
    </row>
    <row r="257" spans="1:16" ht="15.75" customHeight="1" x14ac:dyDescent="0.35">
      <c r="A257" s="40" t="s">
        <v>18</v>
      </c>
      <c r="B257" s="33" t="s">
        <v>84</v>
      </c>
      <c r="C257" s="33" t="str">
        <f t="shared" si="3"/>
        <v>Sierra Leone|HCD Index - Harmonized test scores</v>
      </c>
      <c r="D257" s="56" t="s">
        <v>85</v>
      </c>
      <c r="E257" s="34" t="s">
        <v>148</v>
      </c>
      <c r="F257" s="46">
        <v>0</v>
      </c>
      <c r="G257" s="34" t="s">
        <v>148</v>
      </c>
      <c r="H257" s="34" t="s">
        <v>148</v>
      </c>
      <c r="I257" s="49">
        <v>433.8</v>
      </c>
      <c r="J257" s="34" t="s">
        <v>148</v>
      </c>
      <c r="K257" s="34" t="s">
        <v>148</v>
      </c>
      <c r="L257" s="48">
        <v>1</v>
      </c>
      <c r="M257" s="36" t="s">
        <v>148</v>
      </c>
      <c r="N257" s="36" t="s">
        <v>148</v>
      </c>
      <c r="O257" s="36" t="s">
        <v>148</v>
      </c>
      <c r="P257" s="36">
        <v>0.65641365490800718</v>
      </c>
    </row>
    <row r="258" spans="1:16" ht="15.75" customHeight="1" x14ac:dyDescent="0.35">
      <c r="A258" s="40" t="s">
        <v>18</v>
      </c>
      <c r="B258" s="33" t="s">
        <v>86</v>
      </c>
      <c r="C258" s="33" t="str">
        <f t="shared" si="3"/>
        <v>Sierra Leone|HCD Index - Youth NEET</v>
      </c>
      <c r="D258" s="56" t="s">
        <v>87</v>
      </c>
      <c r="E258" s="38">
        <v>11.048999999999999</v>
      </c>
      <c r="F258" s="46">
        <v>1</v>
      </c>
      <c r="G258" s="38">
        <v>11.815</v>
      </c>
      <c r="H258" s="38">
        <v>9.7972137597835012</v>
      </c>
      <c r="I258" s="49">
        <v>6.56</v>
      </c>
      <c r="J258" s="38">
        <v>0.76600000000000001</v>
      </c>
      <c r="K258" s="38">
        <v>2.0177862402164983</v>
      </c>
      <c r="L258" s="48">
        <v>-1</v>
      </c>
      <c r="M258" s="36">
        <v>0.81853410801135373</v>
      </c>
      <c r="N258" s="36">
        <v>0.79216864286116251</v>
      </c>
      <c r="O258" s="36">
        <v>0.8616201739276943</v>
      </c>
      <c r="P258" s="36">
        <v>0.97297599158576231</v>
      </c>
    </row>
    <row r="259" spans="1:16" ht="15.75" customHeight="1" x14ac:dyDescent="0.35">
      <c r="A259" s="40" t="s">
        <v>18</v>
      </c>
      <c r="B259" s="33" t="s">
        <v>88</v>
      </c>
      <c r="C259" s="33" t="str">
        <f t="shared" ref="C259:C322" si="4">A259&amp;"|"&amp;B259</f>
        <v>Sierra Leone|HCD Index - Youth literacy rate</v>
      </c>
      <c r="D259" s="56" t="s">
        <v>89</v>
      </c>
      <c r="E259" s="38">
        <v>66.648597717285199</v>
      </c>
      <c r="F259" s="46">
        <v>5</v>
      </c>
      <c r="G259" s="38">
        <v>66.648597717285199</v>
      </c>
      <c r="H259" s="38">
        <v>70.406577155387453</v>
      </c>
      <c r="I259" s="49">
        <v>92.62</v>
      </c>
      <c r="J259" s="38">
        <v>0</v>
      </c>
      <c r="K259" s="38">
        <v>-3.7579794381022538</v>
      </c>
      <c r="L259" s="48">
        <v>1</v>
      </c>
      <c r="M259" s="36">
        <v>0.27255591268622142</v>
      </c>
      <c r="N259" s="36">
        <v>0.27255591268622142</v>
      </c>
      <c r="O259" s="36">
        <v>0.31672673697047371</v>
      </c>
      <c r="P259" s="36">
        <v>0.57786951206828918</v>
      </c>
    </row>
    <row r="260" spans="1:16" ht="15.75" customHeight="1" x14ac:dyDescent="0.35">
      <c r="A260" s="40" t="s">
        <v>18</v>
      </c>
      <c r="B260" s="33" t="s">
        <v>90</v>
      </c>
      <c r="C260" s="33" t="str">
        <f t="shared" si="4"/>
        <v>Sierra Leone|HCD Index - Number of citations</v>
      </c>
      <c r="D260" s="56" t="s">
        <v>91</v>
      </c>
      <c r="E260" s="38">
        <v>1.792</v>
      </c>
      <c r="F260" s="46">
        <v>9</v>
      </c>
      <c r="G260" s="38">
        <v>0.24399999999999999</v>
      </c>
      <c r="H260" s="38">
        <v>8.1285341167054899</v>
      </c>
      <c r="I260" s="49">
        <v>4.26</v>
      </c>
      <c r="J260" s="38">
        <v>-1.548</v>
      </c>
      <c r="K260" s="38">
        <v>-7.8845341167054901</v>
      </c>
      <c r="L260" s="48">
        <v>1</v>
      </c>
      <c r="M260" s="36">
        <v>1.316140235015655E-2</v>
      </c>
      <c r="N260" s="36">
        <v>4.1978206370105311E-4</v>
      </c>
      <c r="O260" s="36">
        <v>1.545174723557661E-2</v>
      </c>
      <c r="P260" s="36">
        <v>3.3479342089339142E-2</v>
      </c>
    </row>
    <row r="261" spans="1:16" ht="15.75" customHeight="1" x14ac:dyDescent="0.35">
      <c r="A261" s="40" t="s">
        <v>18</v>
      </c>
      <c r="B261" s="33" t="s">
        <v>92</v>
      </c>
      <c r="C261" s="33" t="str">
        <f t="shared" si="4"/>
        <v>Sierra Leone|HCD Index - Penetration rate fin services</v>
      </c>
      <c r="D261" s="56" t="s">
        <v>93</v>
      </c>
      <c r="E261" s="34" t="s">
        <v>148</v>
      </c>
      <c r="F261" s="46">
        <v>0</v>
      </c>
      <c r="G261" s="34" t="s">
        <v>148</v>
      </c>
      <c r="H261" s="34" t="s">
        <v>148</v>
      </c>
      <c r="I261" s="49">
        <v>139.31</v>
      </c>
      <c r="J261" s="34" t="s">
        <v>148</v>
      </c>
      <c r="K261" s="34" t="s">
        <v>148</v>
      </c>
      <c r="L261" s="48">
        <v>1</v>
      </c>
      <c r="M261" s="36" t="s">
        <v>148</v>
      </c>
      <c r="N261" s="36" t="s">
        <v>148</v>
      </c>
      <c r="O261" s="36" t="s">
        <v>148</v>
      </c>
      <c r="P261" s="36">
        <v>0.53671864629311017</v>
      </c>
    </row>
    <row r="262" spans="1:16" ht="15.75" customHeight="1" x14ac:dyDescent="0.35">
      <c r="A262" s="40" t="s">
        <v>18</v>
      </c>
      <c r="B262" s="33" t="s">
        <v>94</v>
      </c>
      <c r="C262" s="33" t="str">
        <f t="shared" si="4"/>
        <v>Sierra Leone|HCD Index - Individuals using Internet</v>
      </c>
      <c r="D262" s="56" t="s">
        <v>95</v>
      </c>
      <c r="E262" s="38">
        <v>13.236930429999999</v>
      </c>
      <c r="F262" s="46">
        <v>14</v>
      </c>
      <c r="G262" s="38">
        <v>16.8</v>
      </c>
      <c r="H262" s="38">
        <v>15.605177973791815</v>
      </c>
      <c r="I262" s="49">
        <v>38.58</v>
      </c>
      <c r="J262" s="38">
        <v>3.5630695700000015</v>
      </c>
      <c r="K262" s="38">
        <v>1.1948220262081861</v>
      </c>
      <c r="L262" s="48">
        <v>1</v>
      </c>
      <c r="M262" s="36">
        <v>1.9262291774972348E-2</v>
      </c>
      <c r="N262" s="36">
        <v>4.2044093467619018E-2</v>
      </c>
      <c r="O262" s="36">
        <v>3.4404557409084754E-2</v>
      </c>
      <c r="P262" s="36">
        <v>0.18133348301056335</v>
      </c>
    </row>
    <row r="263" spans="1:16" ht="15.75" customHeight="1" x14ac:dyDescent="0.35">
      <c r="A263" s="40" t="s">
        <v>18</v>
      </c>
      <c r="B263" s="33" t="s">
        <v>96</v>
      </c>
      <c r="C263" s="33" t="str">
        <f t="shared" si="4"/>
        <v>Sierra Leone|HCD Index - New business density</v>
      </c>
      <c r="D263" s="56" t="s">
        <v>97</v>
      </c>
      <c r="E263" s="38">
        <v>0.46239221649110201</v>
      </c>
      <c r="F263" s="46">
        <v>7</v>
      </c>
      <c r="G263" s="38">
        <v>0.46239221649110201</v>
      </c>
      <c r="H263" s="38">
        <v>0.53896770948048445</v>
      </c>
      <c r="I263" s="49">
        <v>1.1599999999999999</v>
      </c>
      <c r="J263" s="38">
        <v>0</v>
      </c>
      <c r="K263" s="38">
        <v>-7.6575492989382432E-2</v>
      </c>
      <c r="L263" s="48">
        <v>1</v>
      </c>
      <c r="M263" s="36">
        <v>1.0854068264988843E-2</v>
      </c>
      <c r="N263" s="36">
        <v>1.0854068264988843E-2</v>
      </c>
      <c r="O263" s="36">
        <v>1.2739828611522615E-2</v>
      </c>
      <c r="P263" s="36">
        <v>2.8024650971092656E-2</v>
      </c>
    </row>
    <row r="264" spans="1:16" ht="15.75" customHeight="1" x14ac:dyDescent="0.35">
      <c r="A264" s="40" t="s">
        <v>11</v>
      </c>
      <c r="B264" s="33" t="s">
        <v>63</v>
      </c>
      <c r="C264" s="33" t="str">
        <f t="shared" si="4"/>
        <v>Guinea|HCD Index - Fertility rate</v>
      </c>
      <c r="D264" s="56" t="s">
        <v>64</v>
      </c>
      <c r="E264" s="34">
        <v>4.7770000000000001</v>
      </c>
      <c r="F264" s="46">
        <v>9</v>
      </c>
      <c r="G264" s="34">
        <v>4.625</v>
      </c>
      <c r="H264" s="34">
        <v>4.5361693732316768</v>
      </c>
      <c r="I264" s="49">
        <v>3.41</v>
      </c>
      <c r="J264" s="34">
        <v>-0.15200000000000014</v>
      </c>
      <c r="K264" s="34">
        <v>8.8830626768323206E-2</v>
      </c>
      <c r="L264" s="50">
        <v>-1</v>
      </c>
      <c r="M264" s="36">
        <v>0.41559702519621594</v>
      </c>
      <c r="N264" s="36">
        <v>0.44400113842905087</v>
      </c>
      <c r="O264" s="36">
        <v>0.46060084356899261</v>
      </c>
      <c r="P264" s="36">
        <v>0.67050112385768978</v>
      </c>
    </row>
    <row r="265" spans="1:16" ht="15.75" customHeight="1" x14ac:dyDescent="0.35">
      <c r="A265" s="40" t="s">
        <v>11</v>
      </c>
      <c r="B265" s="33" t="s">
        <v>65</v>
      </c>
      <c r="C265" s="33" t="str">
        <f t="shared" si="4"/>
        <v>Guinea|HCD Index - Maternal mortality rate</v>
      </c>
      <c r="D265" s="56" t="s">
        <v>66</v>
      </c>
      <c r="E265" s="34">
        <v>576</v>
      </c>
      <c r="F265" s="46">
        <v>0</v>
      </c>
      <c r="G265" s="34" t="s">
        <v>148</v>
      </c>
      <c r="H265" s="34">
        <v>534.24437843788894</v>
      </c>
      <c r="I265" s="49">
        <v>216.55</v>
      </c>
      <c r="J265" s="34" t="s">
        <v>148</v>
      </c>
      <c r="K265" s="34" t="s">
        <v>148</v>
      </c>
      <c r="L265" s="50">
        <v>-1</v>
      </c>
      <c r="M265" s="36">
        <v>0.49535827234357666</v>
      </c>
      <c r="N265" s="36" t="s">
        <v>148</v>
      </c>
      <c r="O265" s="36">
        <v>0.53338031748629633</v>
      </c>
      <c r="P265" s="36">
        <v>0.82267192942287515</v>
      </c>
    </row>
    <row r="266" spans="1:16" ht="15.75" customHeight="1" x14ac:dyDescent="0.35">
      <c r="A266" s="40" t="s">
        <v>11</v>
      </c>
      <c r="B266" s="33" t="s">
        <v>67</v>
      </c>
      <c r="C266" s="33" t="str">
        <f t="shared" si="4"/>
        <v>Guinea|HCD Index - Under-5 mortality rate</v>
      </c>
      <c r="D266" s="56" t="s">
        <v>68</v>
      </c>
      <c r="E266" s="34">
        <v>103.2</v>
      </c>
      <c r="F266" s="46">
        <v>13</v>
      </c>
      <c r="G266" s="34">
        <v>98.8</v>
      </c>
      <c r="H266" s="34">
        <v>89.032302026252438</v>
      </c>
      <c r="I266" s="49">
        <v>39.520000000000003</v>
      </c>
      <c r="J266" s="34">
        <v>-4.4000000000000057</v>
      </c>
      <c r="K266" s="34">
        <v>9.7676979737475591</v>
      </c>
      <c r="L266" s="50">
        <v>-1</v>
      </c>
      <c r="M266" s="36">
        <v>0.16843342703588574</v>
      </c>
      <c r="N266" s="36">
        <v>0.20624501269700299</v>
      </c>
      <c r="O266" s="36">
        <v>0.29018413738933868</v>
      </c>
      <c r="P266" s="36">
        <v>0.71566695160172134</v>
      </c>
    </row>
    <row r="267" spans="1:16" ht="15.75" customHeight="1" x14ac:dyDescent="0.35">
      <c r="A267" s="40" t="s">
        <v>11</v>
      </c>
      <c r="B267" s="33" t="s">
        <v>69</v>
      </c>
      <c r="C267" s="33" t="str">
        <f t="shared" si="4"/>
        <v>Guinea|HCD Index - Under-5 stunting rate</v>
      </c>
      <c r="D267" s="56" t="s">
        <v>70</v>
      </c>
      <c r="E267" s="34">
        <v>32.200000000000003</v>
      </c>
      <c r="F267" s="46">
        <v>12</v>
      </c>
      <c r="G267" s="34">
        <v>29.4</v>
      </c>
      <c r="H267" s="34">
        <v>28.780902639126381</v>
      </c>
      <c r="I267" s="49">
        <v>21.74</v>
      </c>
      <c r="J267" s="34">
        <v>-2.8000000000000043</v>
      </c>
      <c r="K267" s="34">
        <v>0.61909736087361722</v>
      </c>
      <c r="L267" s="50">
        <v>-1</v>
      </c>
      <c r="M267" s="36">
        <v>0.37365458858205347</v>
      </c>
      <c r="N267" s="36">
        <v>0.44387155824847974</v>
      </c>
      <c r="O267" s="36">
        <v>0.45939696560884663</v>
      </c>
      <c r="P267" s="36">
        <v>0.63600753228616635</v>
      </c>
    </row>
    <row r="268" spans="1:16" ht="15.75" customHeight="1" x14ac:dyDescent="0.35">
      <c r="A268" s="40" t="s">
        <v>11</v>
      </c>
      <c r="B268" s="33" t="s">
        <v>71</v>
      </c>
      <c r="C268" s="33" t="str">
        <f t="shared" si="4"/>
        <v>Guinea|HCD Index - Life expectancy at birth</v>
      </c>
      <c r="D268" s="56" t="s">
        <v>72</v>
      </c>
      <c r="E268" s="34">
        <v>60.706000000000003</v>
      </c>
      <c r="F268" s="46">
        <v>8</v>
      </c>
      <c r="G268" s="34">
        <v>61.601999999999997</v>
      </c>
      <c r="H268" s="34">
        <v>62.016780677218328</v>
      </c>
      <c r="I268" s="49">
        <v>69.75</v>
      </c>
      <c r="J268" s="34">
        <v>0.89599999999999369</v>
      </c>
      <c r="K268" s="34">
        <v>-0.41478067721833156</v>
      </c>
      <c r="L268" s="50">
        <v>1</v>
      </c>
      <c r="M268" s="36">
        <v>0.23099936144608449</v>
      </c>
      <c r="N268" s="36">
        <v>0.26138776665173569</v>
      </c>
      <c r="O268" s="36">
        <v>0.2754553149673441</v>
      </c>
      <c r="P268" s="36">
        <v>0.53768770852251313</v>
      </c>
    </row>
    <row r="269" spans="1:16" ht="15.75" customHeight="1" x14ac:dyDescent="0.35">
      <c r="A269" s="40" t="s">
        <v>11</v>
      </c>
      <c r="B269" s="33" t="s">
        <v>73</v>
      </c>
      <c r="C269" s="33" t="str">
        <f t="shared" si="4"/>
        <v>Guinea|HCD Index - Government health exp.</v>
      </c>
      <c r="D269" s="56" t="s">
        <v>74</v>
      </c>
      <c r="E269" s="34">
        <v>4.1133785200000004</v>
      </c>
      <c r="F269" s="46">
        <v>13</v>
      </c>
      <c r="G269" s="34">
        <v>4.1133785200000004</v>
      </c>
      <c r="H269" s="34">
        <v>4.466991736121102</v>
      </c>
      <c r="I269" s="49">
        <v>7.33</v>
      </c>
      <c r="J269" s="34">
        <v>0</v>
      </c>
      <c r="K269" s="34">
        <v>-0.35361321612110164</v>
      </c>
      <c r="L269" s="50">
        <v>1</v>
      </c>
      <c r="M269" s="36">
        <v>8.4580507260073129E-2</v>
      </c>
      <c r="N269" s="36">
        <v>8.4580507260073129E-2</v>
      </c>
      <c r="O269" s="36">
        <v>0.10541024926240261</v>
      </c>
      <c r="P269" s="36">
        <v>0.27386816621632382</v>
      </c>
    </row>
    <row r="270" spans="1:16" ht="15.75" customHeight="1" x14ac:dyDescent="0.35">
      <c r="A270" s="40" t="s">
        <v>11</v>
      </c>
      <c r="B270" s="33" t="s">
        <v>75</v>
      </c>
      <c r="C270" s="33" t="str">
        <f t="shared" si="4"/>
        <v>Guinea|HCD Index - Child Marriage</v>
      </c>
      <c r="D270" s="56" t="s">
        <v>76</v>
      </c>
      <c r="E270" s="34">
        <v>51.2</v>
      </c>
      <c r="F270" s="46">
        <v>9</v>
      </c>
      <c r="G270" s="34">
        <v>46.5</v>
      </c>
      <c r="H270" s="34">
        <v>45.506356047783868</v>
      </c>
      <c r="I270" s="49">
        <v>22.43</v>
      </c>
      <c r="J270" s="34">
        <v>-4.7000000000000028</v>
      </c>
      <c r="K270" s="34">
        <v>0.99364395221613222</v>
      </c>
      <c r="L270" s="50">
        <v>-1</v>
      </c>
      <c r="M270" s="36">
        <v>0</v>
      </c>
      <c r="N270" s="36">
        <v>0.1193797197249465</v>
      </c>
      <c r="O270" s="36">
        <v>0.14461821685727627</v>
      </c>
      <c r="P270" s="36">
        <v>0.73068362546889187</v>
      </c>
    </row>
    <row r="271" spans="1:16" ht="15.75" customHeight="1" x14ac:dyDescent="0.35">
      <c r="A271" s="40" t="s">
        <v>11</v>
      </c>
      <c r="B271" s="33" t="s">
        <v>77</v>
      </c>
      <c r="C271" s="33" t="str">
        <f t="shared" si="4"/>
        <v>Guinea|HCD Index - Government Education exp.</v>
      </c>
      <c r="D271" s="56" t="s">
        <v>78</v>
      </c>
      <c r="E271" s="34">
        <v>2.3203399181365998</v>
      </c>
      <c r="F271" s="46">
        <v>14</v>
      </c>
      <c r="G271" s="34">
        <v>2.1994700431823699</v>
      </c>
      <c r="H271" s="34">
        <v>2.4056424581699196</v>
      </c>
      <c r="I271" s="49">
        <v>2.71</v>
      </c>
      <c r="J271" s="34">
        <v>-0.12086987495422985</v>
      </c>
      <c r="K271" s="34">
        <v>-0.20617241498754968</v>
      </c>
      <c r="L271" s="50">
        <v>1</v>
      </c>
      <c r="M271" s="36">
        <v>2.7464516803198592E-2</v>
      </c>
      <c r="N271" s="36">
        <v>0</v>
      </c>
      <c r="O271" s="36">
        <v>4.6932653467164603E-2</v>
      </c>
      <c r="P271" s="36">
        <v>0.11714504566336659</v>
      </c>
    </row>
    <row r="272" spans="1:16" ht="15.75" customHeight="1" x14ac:dyDescent="0.35">
      <c r="A272" s="40" t="s">
        <v>11</v>
      </c>
      <c r="B272" s="33" t="s">
        <v>79</v>
      </c>
      <c r="C272" s="33" t="str">
        <f t="shared" si="4"/>
        <v>Guinea|HCD Index - Ratio of teachers</v>
      </c>
      <c r="D272" s="56" t="s">
        <v>80</v>
      </c>
      <c r="E272" s="34" t="s">
        <v>148</v>
      </c>
      <c r="F272" s="46">
        <v>10</v>
      </c>
      <c r="G272" s="34">
        <v>62.571579999999997</v>
      </c>
      <c r="H272" s="34" t="s">
        <v>148</v>
      </c>
      <c r="I272" s="49">
        <v>40</v>
      </c>
      <c r="J272" s="34" t="s">
        <v>148</v>
      </c>
      <c r="K272" s="34" t="s">
        <v>148</v>
      </c>
      <c r="L272" s="50">
        <v>-1</v>
      </c>
      <c r="M272" s="36" t="s">
        <v>148</v>
      </c>
      <c r="N272" s="36">
        <v>0</v>
      </c>
      <c r="O272" s="36" t="s">
        <v>148</v>
      </c>
      <c r="P272" s="36">
        <v>0.44084722039107377</v>
      </c>
    </row>
    <row r="273" spans="1:16" ht="15.75" customHeight="1" x14ac:dyDescent="0.35">
      <c r="A273" s="40" t="s">
        <v>11</v>
      </c>
      <c r="B273" s="33" t="s">
        <v>81</v>
      </c>
      <c r="C273" s="33" t="str">
        <f t="shared" si="4"/>
        <v>Guinea|HCD Index - Children out of school</v>
      </c>
      <c r="D273" s="56" t="s">
        <v>82</v>
      </c>
      <c r="E273" s="34" t="s">
        <v>148</v>
      </c>
      <c r="F273" s="46">
        <v>7</v>
      </c>
      <c r="G273" s="34">
        <v>14.4640197753906</v>
      </c>
      <c r="H273" s="34" t="s">
        <v>148</v>
      </c>
      <c r="I273" s="49">
        <v>14.55</v>
      </c>
      <c r="J273" s="34" t="s">
        <v>148</v>
      </c>
      <c r="K273" s="34" t="s">
        <v>148</v>
      </c>
      <c r="L273" s="50">
        <v>-1</v>
      </c>
      <c r="M273" s="36" t="s">
        <v>148</v>
      </c>
      <c r="N273" s="36">
        <v>0.60386039362993416</v>
      </c>
      <c r="O273" s="36" t="s">
        <v>148</v>
      </c>
      <c r="P273" s="36">
        <v>0.60105617397781008</v>
      </c>
    </row>
    <row r="274" spans="1:16" ht="15.75" customHeight="1" x14ac:dyDescent="0.35">
      <c r="A274" s="40" t="s">
        <v>11</v>
      </c>
      <c r="B274" s="33" t="s">
        <v>83</v>
      </c>
      <c r="C274" s="33" t="str">
        <f t="shared" si="4"/>
        <v>Guinea|HCD Index - Mean years of schooling</v>
      </c>
      <c r="D274" s="56" t="s">
        <v>72</v>
      </c>
      <c r="E274" s="34">
        <v>2.7</v>
      </c>
      <c r="F274" s="46">
        <v>12</v>
      </c>
      <c r="G274" s="34">
        <v>2.8</v>
      </c>
      <c r="H274" s="34">
        <v>2.8612895655556412</v>
      </c>
      <c r="I274" s="49">
        <v>5.42</v>
      </c>
      <c r="J274" s="34">
        <v>9.9999999999999645E-2</v>
      </c>
      <c r="K274" s="34">
        <v>-6.1289565555641357E-2</v>
      </c>
      <c r="L274" s="50">
        <v>1</v>
      </c>
      <c r="M274" s="36">
        <v>8.5638316295034461E-2</v>
      </c>
      <c r="N274" s="36">
        <v>9.3423617776401208E-2</v>
      </c>
      <c r="O274" s="36">
        <v>9.819519523152781E-2</v>
      </c>
      <c r="P274" s="36">
        <v>0.29714698518633231</v>
      </c>
    </row>
    <row r="275" spans="1:16" ht="15.75" customHeight="1" x14ac:dyDescent="0.35">
      <c r="A275" s="40" t="s">
        <v>11</v>
      </c>
      <c r="B275" s="33" t="s">
        <v>84</v>
      </c>
      <c r="C275" s="33" t="str">
        <f t="shared" si="4"/>
        <v>Guinea|HCD Index - Harmonized test scores</v>
      </c>
      <c r="D275" s="56" t="s">
        <v>85</v>
      </c>
      <c r="E275" s="34">
        <v>408</v>
      </c>
      <c r="F275" s="46">
        <v>2</v>
      </c>
      <c r="G275" s="34">
        <v>408.24908447265602</v>
      </c>
      <c r="H275" s="34">
        <v>426.87890320215809</v>
      </c>
      <c r="I275" s="49">
        <v>496.35</v>
      </c>
      <c r="J275" s="34">
        <v>0.24908447265602263</v>
      </c>
      <c r="K275" s="34">
        <v>-18.629818729502063</v>
      </c>
      <c r="L275" s="50">
        <v>1</v>
      </c>
      <c r="M275" s="36">
        <v>0.52493608620182741</v>
      </c>
      <c r="N275" s="36">
        <v>0.52620553696114492</v>
      </c>
      <c r="O275" s="36">
        <v>0.62115179065545856</v>
      </c>
      <c r="P275" s="36">
        <v>0.97519978260990126</v>
      </c>
    </row>
    <row r="276" spans="1:16" ht="15.75" customHeight="1" x14ac:dyDescent="0.35">
      <c r="A276" s="40" t="s">
        <v>11</v>
      </c>
      <c r="B276" s="33" t="s">
        <v>86</v>
      </c>
      <c r="C276" s="33" t="str">
        <f t="shared" si="4"/>
        <v>Guinea|HCD Index - Youth NEET</v>
      </c>
      <c r="D276" s="56" t="s">
        <v>87</v>
      </c>
      <c r="E276" s="34">
        <v>9.7270000000000003</v>
      </c>
      <c r="F276" s="46">
        <v>2</v>
      </c>
      <c r="G276" s="34">
        <v>11.821999999999999</v>
      </c>
      <c r="H276" s="34">
        <v>8.6249885275965354</v>
      </c>
      <c r="I276" s="49">
        <v>5.78</v>
      </c>
      <c r="J276" s="34">
        <v>2.0949999999999989</v>
      </c>
      <c r="K276" s="34">
        <v>3.1970114724034637</v>
      </c>
      <c r="L276" s="50">
        <v>-1</v>
      </c>
      <c r="M276" s="36">
        <v>0.86403690817917711</v>
      </c>
      <c r="N276" s="36">
        <v>0.79192770519007727</v>
      </c>
      <c r="O276" s="36">
        <v>0.90196777641777304</v>
      </c>
      <c r="P276" s="36">
        <v>1</v>
      </c>
    </row>
    <row r="277" spans="1:16" ht="15.75" customHeight="1" x14ac:dyDescent="0.35">
      <c r="A277" s="40" t="s">
        <v>11</v>
      </c>
      <c r="B277" s="33" t="s">
        <v>88</v>
      </c>
      <c r="C277" s="33" t="str">
        <f t="shared" si="4"/>
        <v>Guinea|HCD Index - Youth literacy rate</v>
      </c>
      <c r="D277" s="56" t="s">
        <v>89</v>
      </c>
      <c r="E277" s="34">
        <v>53.940521240234403</v>
      </c>
      <c r="F277" s="46">
        <v>8</v>
      </c>
      <c r="G277" s="34">
        <v>53.940521240234403</v>
      </c>
      <c r="H277" s="34">
        <v>56.981956118747185</v>
      </c>
      <c r="I277" s="49">
        <v>74.959999999999994</v>
      </c>
      <c r="J277" s="34">
        <v>0</v>
      </c>
      <c r="K277" s="34">
        <v>-3.0414348785127814</v>
      </c>
      <c r="L277" s="50">
        <v>1</v>
      </c>
      <c r="M277" s="36">
        <v>0.12318675771763676</v>
      </c>
      <c r="N277" s="36">
        <v>0.12318675771763676</v>
      </c>
      <c r="O277" s="36">
        <v>0.15893540610796061</v>
      </c>
      <c r="P277" s="36">
        <v>0.37028535028306891</v>
      </c>
    </row>
    <row r="278" spans="1:16" ht="15.75" customHeight="1" x14ac:dyDescent="0.35">
      <c r="A278" s="40" t="s">
        <v>11</v>
      </c>
      <c r="B278" s="33" t="s">
        <v>90</v>
      </c>
      <c r="C278" s="33" t="str">
        <f t="shared" si="4"/>
        <v>Guinea|HCD Index - Number of citations</v>
      </c>
      <c r="D278" s="56" t="s">
        <v>91</v>
      </c>
      <c r="E278" s="34">
        <v>1.0669999999999999</v>
      </c>
      <c r="F278" s="46">
        <v>11</v>
      </c>
      <c r="G278" s="34">
        <v>7.8E-2</v>
      </c>
      <c r="H278" s="34">
        <v>10.447176523218838</v>
      </c>
      <c r="I278" s="49">
        <v>2.54</v>
      </c>
      <c r="J278" s="34">
        <v>-0.98899999999999999</v>
      </c>
      <c r="K278" s="34">
        <v>-10.369176523218838</v>
      </c>
      <c r="L278" s="50">
        <v>1</v>
      </c>
      <c r="M278" s="36">
        <v>7.1939122289160877E-3</v>
      </c>
      <c r="N278" s="36">
        <v>0</v>
      </c>
      <c r="O278" s="36">
        <v>8.5576387873665359E-3</v>
      </c>
      <c r="P278" s="36">
        <v>1.9291703357101259E-2</v>
      </c>
    </row>
    <row r="279" spans="1:16" ht="15.75" customHeight="1" x14ac:dyDescent="0.35">
      <c r="A279" s="40" t="s">
        <v>11</v>
      </c>
      <c r="B279" s="33" t="s">
        <v>92</v>
      </c>
      <c r="C279" s="33" t="str">
        <f t="shared" si="4"/>
        <v>Guinea|HCD Index - Penetration rate fin services</v>
      </c>
      <c r="D279" s="56" t="s">
        <v>93</v>
      </c>
      <c r="E279" s="34" t="s">
        <v>148</v>
      </c>
      <c r="F279" s="46">
        <v>0</v>
      </c>
      <c r="G279" s="34" t="s">
        <v>148</v>
      </c>
      <c r="H279" s="34" t="s">
        <v>148</v>
      </c>
      <c r="I279" s="49">
        <v>139.31</v>
      </c>
      <c r="J279" s="34" t="s">
        <v>148</v>
      </c>
      <c r="K279" s="34" t="s">
        <v>148</v>
      </c>
      <c r="L279" s="50">
        <v>1</v>
      </c>
      <c r="M279" s="36" t="s">
        <v>148</v>
      </c>
      <c r="N279" s="36" t="s">
        <v>148</v>
      </c>
      <c r="O279" s="36" t="s">
        <v>148</v>
      </c>
      <c r="P279" s="36">
        <v>0.53671864629311017</v>
      </c>
    </row>
    <row r="280" spans="1:16" ht="15.75" customHeight="1" x14ac:dyDescent="0.35">
      <c r="A280" s="40" t="s">
        <v>11</v>
      </c>
      <c r="B280" s="33" t="s">
        <v>94</v>
      </c>
      <c r="C280" s="33" t="str">
        <f t="shared" si="4"/>
        <v>Guinea|HCD Index - Individuals using Internet</v>
      </c>
      <c r="D280" s="56" t="s">
        <v>95</v>
      </c>
      <c r="E280" s="34">
        <v>11.400020769999999</v>
      </c>
      <c r="F280" s="46">
        <v>10</v>
      </c>
      <c r="G280" s="34">
        <v>23</v>
      </c>
      <c r="H280" s="34">
        <v>13.439622876432479</v>
      </c>
      <c r="I280" s="49">
        <v>33.229999999999997</v>
      </c>
      <c r="J280" s="34">
        <v>11.599979230000001</v>
      </c>
      <c r="K280" s="34">
        <v>9.5603771235675215</v>
      </c>
      <c r="L280" s="50">
        <v>1</v>
      </c>
      <c r="M280" s="36">
        <v>7.5173312067657021E-3</v>
      </c>
      <c r="N280" s="36">
        <v>8.1686084093810826E-2</v>
      </c>
      <c r="O280" s="36">
        <v>2.0558280817145932E-2</v>
      </c>
      <c r="P280" s="36">
        <v>0.14709764826554317</v>
      </c>
    </row>
    <row r="281" spans="1:16" ht="15.75" customHeight="1" x14ac:dyDescent="0.35">
      <c r="A281" s="40" t="s">
        <v>11</v>
      </c>
      <c r="B281" s="33" t="s">
        <v>96</v>
      </c>
      <c r="C281" s="33" t="str">
        <f t="shared" si="4"/>
        <v>Guinea|HCD Index - New business density</v>
      </c>
      <c r="D281" s="56" t="s">
        <v>97</v>
      </c>
      <c r="E281" s="34">
        <v>0.39804109297543699</v>
      </c>
      <c r="F281" s="46">
        <v>8</v>
      </c>
      <c r="G281" s="34">
        <v>0.45011379756724201</v>
      </c>
      <c r="H281" s="34">
        <v>0.46395957481305944</v>
      </c>
      <c r="I281" s="49">
        <v>1</v>
      </c>
      <c r="J281" s="34">
        <v>5.2072704591805019E-2</v>
      </c>
      <c r="K281" s="34">
        <v>-1.3845777245817426E-2</v>
      </c>
      <c r="L281" s="50">
        <v>1</v>
      </c>
      <c r="M281" s="36">
        <v>9.2693471976682072E-3</v>
      </c>
      <c r="N281" s="36">
        <v>1.0551697955365692E-2</v>
      </c>
      <c r="O281" s="36">
        <v>1.0892666281886584E-2</v>
      </c>
      <c r="P281" s="36">
        <v>2.4050299955107664E-2</v>
      </c>
    </row>
    <row r="282" spans="1:16" ht="15.75" customHeight="1" x14ac:dyDescent="0.35">
      <c r="A282" s="40" t="s">
        <v>119</v>
      </c>
      <c r="B282" s="33" t="s">
        <v>63</v>
      </c>
      <c r="C282" s="33" t="str">
        <f t="shared" si="4"/>
        <v>Guinea Bissau|HCD Index - Fertility rate</v>
      </c>
      <c r="D282" s="56" t="s">
        <v>64</v>
      </c>
      <c r="E282" s="34">
        <v>4.5529999999999999</v>
      </c>
      <c r="F282" s="46">
        <v>6</v>
      </c>
      <c r="G282" s="34">
        <v>4.4020000000000001</v>
      </c>
      <c r="H282" s="34">
        <v>4.323462247503417</v>
      </c>
      <c r="I282" s="49">
        <v>3.25</v>
      </c>
      <c r="J282" s="34">
        <v>-0.1509999999999998</v>
      </c>
      <c r="K282" s="34">
        <v>7.8537752496583124E-2</v>
      </c>
      <c r="L282" s="50">
        <v>-1</v>
      </c>
      <c r="M282" s="36">
        <v>0.45745571838144639</v>
      </c>
      <c r="N282" s="36">
        <v>0.48567296244827574</v>
      </c>
      <c r="O282" s="36">
        <v>0.500349246757258</v>
      </c>
      <c r="P282" s="36">
        <v>0.70040701861290766</v>
      </c>
    </row>
    <row r="283" spans="1:16" ht="15.75" customHeight="1" x14ac:dyDescent="0.35">
      <c r="A283" s="40" t="s">
        <v>119</v>
      </c>
      <c r="B283" s="33" t="s">
        <v>65</v>
      </c>
      <c r="C283" s="33" t="str">
        <f t="shared" si="4"/>
        <v>Guinea Bissau|HCD Index - Maternal mortality rate</v>
      </c>
      <c r="D283" s="56" t="s">
        <v>66</v>
      </c>
      <c r="E283" s="34">
        <v>667</v>
      </c>
      <c r="F283" s="46">
        <v>0</v>
      </c>
      <c r="G283" s="34" t="s">
        <v>148</v>
      </c>
      <c r="H283" s="34">
        <v>618.64757017026375</v>
      </c>
      <c r="I283" s="49">
        <v>250.76</v>
      </c>
      <c r="J283" s="34" t="s">
        <v>148</v>
      </c>
      <c r="K283" s="34" t="s">
        <v>148</v>
      </c>
      <c r="L283" s="50">
        <v>-1</v>
      </c>
      <c r="M283" s="36">
        <v>0.41249503193316217</v>
      </c>
      <c r="N283" s="36" t="s">
        <v>148</v>
      </c>
      <c r="O283" s="36">
        <v>0.45652403212447129</v>
      </c>
      <c r="P283" s="36">
        <v>0.79151970080797485</v>
      </c>
    </row>
    <row r="284" spans="1:16" ht="15.75" customHeight="1" x14ac:dyDescent="0.35">
      <c r="A284" s="40" t="s">
        <v>119</v>
      </c>
      <c r="B284" s="33" t="s">
        <v>67</v>
      </c>
      <c r="C284" s="33" t="str">
        <f t="shared" si="4"/>
        <v>Guinea Bissau|HCD Index - Under-5 mortality rate</v>
      </c>
      <c r="D284" s="56" t="s">
        <v>68</v>
      </c>
      <c r="E284" s="34">
        <v>84.2</v>
      </c>
      <c r="F284" s="46">
        <v>6</v>
      </c>
      <c r="G284" s="34">
        <v>78.5</v>
      </c>
      <c r="H284" s="34">
        <v>72.64069603304705</v>
      </c>
      <c r="I284" s="49">
        <v>32.24</v>
      </c>
      <c r="J284" s="34">
        <v>-5.7000000000000028</v>
      </c>
      <c r="K284" s="34">
        <v>5.8593039669529503</v>
      </c>
      <c r="L284" s="50">
        <v>-1</v>
      </c>
      <c r="M284" s="36">
        <v>0.33171072875434643</v>
      </c>
      <c r="N284" s="36">
        <v>0.38069391926988466</v>
      </c>
      <c r="O284" s="36">
        <v>0.4310460951473768</v>
      </c>
      <c r="P284" s="36">
        <v>0.77819389511523163</v>
      </c>
    </row>
    <row r="285" spans="1:16" ht="15.75" customHeight="1" x14ac:dyDescent="0.35">
      <c r="A285" s="40" t="s">
        <v>119</v>
      </c>
      <c r="B285" s="33" t="s">
        <v>69</v>
      </c>
      <c r="C285" s="33" t="str">
        <f t="shared" si="4"/>
        <v>Guinea Bissau|HCD Index - Under-5 stunting rate</v>
      </c>
      <c r="D285" s="56" t="s">
        <v>70</v>
      </c>
      <c r="E285" s="34">
        <v>28.9</v>
      </c>
      <c r="F285" s="46">
        <v>10</v>
      </c>
      <c r="G285" s="34">
        <v>28</v>
      </c>
      <c r="H285" s="34">
        <v>25.831307027041998</v>
      </c>
      <c r="I285" s="49">
        <v>19.510000000000002</v>
      </c>
      <c r="J285" s="34">
        <v>-0.89999999999999858</v>
      </c>
      <c r="K285" s="34">
        <v>2.1686929729580022</v>
      </c>
      <c r="L285" s="50">
        <v>-1</v>
      </c>
      <c r="M285" s="36">
        <v>0.45641030283177009</v>
      </c>
      <c r="N285" s="36">
        <v>0.47898004308169279</v>
      </c>
      <c r="O285" s="36">
        <v>0.53336541761668688</v>
      </c>
      <c r="P285" s="36">
        <v>0.69187614360968508</v>
      </c>
    </row>
    <row r="286" spans="1:16" ht="15.75" customHeight="1" x14ac:dyDescent="0.35">
      <c r="A286" s="40" t="s">
        <v>119</v>
      </c>
      <c r="B286" s="33" t="s">
        <v>71</v>
      </c>
      <c r="C286" s="33" t="str">
        <f t="shared" si="4"/>
        <v>Guinea Bissau|HCD Index - Life expectancy at birth</v>
      </c>
      <c r="D286" s="56" t="s">
        <v>72</v>
      </c>
      <c r="E286" s="34">
        <v>57.673000000000002</v>
      </c>
      <c r="F286" s="46">
        <v>12</v>
      </c>
      <c r="G286" s="34">
        <v>58.322000000000003</v>
      </c>
      <c r="H286" s="34">
        <v>58.91829130559109</v>
      </c>
      <c r="I286" s="49">
        <v>66.260000000000005</v>
      </c>
      <c r="J286" s="34">
        <v>0.64900000000000091</v>
      </c>
      <c r="K286" s="34">
        <v>-0.59629130559108745</v>
      </c>
      <c r="L286" s="50">
        <v>1</v>
      </c>
      <c r="M286" s="36">
        <v>0.12813325319972205</v>
      </c>
      <c r="N286" s="36">
        <v>0.15014449759533341</v>
      </c>
      <c r="O286" s="36">
        <v>0.17036809337090136</v>
      </c>
      <c r="P286" s="36">
        <v>0.41949880258427835</v>
      </c>
    </row>
    <row r="287" spans="1:16" ht="15.75" customHeight="1" x14ac:dyDescent="0.35">
      <c r="A287" s="40" t="s">
        <v>119</v>
      </c>
      <c r="B287" s="33" t="s">
        <v>73</v>
      </c>
      <c r="C287" s="33" t="str">
        <f t="shared" si="4"/>
        <v>Guinea Bissau|HCD Index - Government health exp.</v>
      </c>
      <c r="D287" s="56" t="s">
        <v>74</v>
      </c>
      <c r="E287" s="34">
        <v>2.67750931</v>
      </c>
      <c r="F287" s="46">
        <v>14</v>
      </c>
      <c r="G287" s="34">
        <v>3.0234553800000001</v>
      </c>
      <c r="H287" s="34">
        <v>2.9076857145540091</v>
      </c>
      <c r="I287" s="49">
        <v>4.7699999999999996</v>
      </c>
      <c r="J287" s="34">
        <v>0.34594607000000011</v>
      </c>
      <c r="K287" s="34">
        <v>0.11576966544599099</v>
      </c>
      <c r="L287" s="50">
        <v>1</v>
      </c>
      <c r="M287" s="36">
        <v>0</v>
      </c>
      <c r="N287" s="36">
        <v>2.0378105388323475E-2</v>
      </c>
      <c r="O287" s="36">
        <v>1.3558642333780452E-2</v>
      </c>
      <c r="P287" s="36">
        <v>0.1232124558095534</v>
      </c>
    </row>
    <row r="288" spans="1:16" ht="15.75" customHeight="1" x14ac:dyDescent="0.35">
      <c r="A288" s="40" t="s">
        <v>119</v>
      </c>
      <c r="B288" s="33" t="s">
        <v>75</v>
      </c>
      <c r="C288" s="33" t="str">
        <f t="shared" si="4"/>
        <v>Guinea Bissau|HCD Index - Child Marriage</v>
      </c>
      <c r="D288" s="56" t="s">
        <v>76</v>
      </c>
      <c r="E288" s="34" t="s">
        <v>148</v>
      </c>
      <c r="F288" s="46">
        <v>4</v>
      </c>
      <c r="G288" s="34">
        <v>25.7</v>
      </c>
      <c r="H288" s="34" t="s">
        <v>148</v>
      </c>
      <c r="I288" s="49">
        <v>16.02</v>
      </c>
      <c r="J288" s="34" t="s">
        <v>148</v>
      </c>
      <c r="K288" s="34" t="s">
        <v>148</v>
      </c>
      <c r="L288" s="50">
        <v>-1</v>
      </c>
      <c r="M288" s="36" t="s">
        <v>148</v>
      </c>
      <c r="N288" s="36">
        <v>0.64769847935875202</v>
      </c>
      <c r="O288" s="36" t="s">
        <v>148</v>
      </c>
      <c r="P288" s="36">
        <v>0.89353471144569141</v>
      </c>
    </row>
    <row r="289" spans="1:16" ht="15.75" customHeight="1" x14ac:dyDescent="0.35">
      <c r="A289" s="40" t="s">
        <v>119</v>
      </c>
      <c r="B289" s="33" t="s">
        <v>77</v>
      </c>
      <c r="C289" s="33" t="str">
        <f t="shared" si="4"/>
        <v>Guinea Bissau|HCD Index - Government Education exp.</v>
      </c>
      <c r="D289" s="56" t="s">
        <v>78</v>
      </c>
      <c r="E289" s="34">
        <v>2.2000000476837198</v>
      </c>
      <c r="F289" s="46">
        <v>11</v>
      </c>
      <c r="G289" s="34">
        <v>2.9478199481964098</v>
      </c>
      <c r="H289" s="34">
        <v>2.2535939566971734</v>
      </c>
      <c r="I289" s="49">
        <v>2.57</v>
      </c>
      <c r="J289" s="34">
        <v>0.74781990051268998</v>
      </c>
      <c r="K289" s="34">
        <v>0.69422599149923636</v>
      </c>
      <c r="L289" s="50">
        <v>1</v>
      </c>
      <c r="M289" s="36">
        <v>0</v>
      </c>
      <c r="N289" s="36">
        <v>0.17067088526939281</v>
      </c>
      <c r="O289" s="36">
        <v>1.2231447558566548E-2</v>
      </c>
      <c r="P289" s="36">
        <v>8.502942445049809E-2</v>
      </c>
    </row>
    <row r="290" spans="1:16" ht="15.75" customHeight="1" x14ac:dyDescent="0.35">
      <c r="A290" s="40" t="s">
        <v>119</v>
      </c>
      <c r="B290" s="33" t="s">
        <v>79</v>
      </c>
      <c r="C290" s="33" t="str">
        <f t="shared" si="4"/>
        <v>Guinea Bissau|HCD Index - Ratio of teachers</v>
      </c>
      <c r="D290" s="56" t="s">
        <v>80</v>
      </c>
      <c r="E290" s="34" t="s">
        <v>148</v>
      </c>
      <c r="F290" s="46">
        <v>0</v>
      </c>
      <c r="G290" s="34" t="s">
        <v>148</v>
      </c>
      <c r="H290" s="34" t="s">
        <v>148</v>
      </c>
      <c r="I290" s="49">
        <v>40</v>
      </c>
      <c r="J290" s="34" t="s">
        <v>148</v>
      </c>
      <c r="K290" s="34" t="s">
        <v>148</v>
      </c>
      <c r="L290" s="50">
        <v>-1</v>
      </c>
      <c r="M290" s="36" t="s">
        <v>148</v>
      </c>
      <c r="N290" s="36" t="s">
        <v>148</v>
      </c>
      <c r="O290" s="36" t="s">
        <v>148</v>
      </c>
      <c r="P290" s="36">
        <v>0.44084722039107377</v>
      </c>
    </row>
    <row r="291" spans="1:16" ht="15.75" customHeight="1" x14ac:dyDescent="0.35">
      <c r="A291" s="40" t="s">
        <v>119</v>
      </c>
      <c r="B291" s="33" t="s">
        <v>81</v>
      </c>
      <c r="C291" s="33" t="str">
        <f t="shared" si="4"/>
        <v>Guinea Bissau|HCD Index - Children out of school</v>
      </c>
      <c r="D291" s="56" t="s">
        <v>82</v>
      </c>
      <c r="E291" s="34" t="s">
        <v>148</v>
      </c>
      <c r="F291" s="46">
        <v>0</v>
      </c>
      <c r="G291" s="34" t="s">
        <v>148</v>
      </c>
      <c r="H291" s="34" t="s">
        <v>148</v>
      </c>
      <c r="I291" s="49">
        <v>14.55</v>
      </c>
      <c r="J291" s="34" t="s">
        <v>148</v>
      </c>
      <c r="K291" s="34" t="s">
        <v>148</v>
      </c>
      <c r="L291" s="50">
        <v>-1</v>
      </c>
      <c r="M291" s="36" t="s">
        <v>148</v>
      </c>
      <c r="N291" s="36" t="s">
        <v>148</v>
      </c>
      <c r="O291" s="36" t="s">
        <v>148</v>
      </c>
      <c r="P291" s="36">
        <v>0.60105617397781008</v>
      </c>
    </row>
    <row r="292" spans="1:16" ht="15.75" customHeight="1" x14ac:dyDescent="0.35">
      <c r="A292" s="40" t="s">
        <v>119</v>
      </c>
      <c r="B292" s="33" t="s">
        <v>83</v>
      </c>
      <c r="C292" s="33" t="str">
        <f t="shared" si="4"/>
        <v>Guinea Bissau|HCD Index - Mean years of schooling</v>
      </c>
      <c r="D292" s="56" t="s">
        <v>72</v>
      </c>
      <c r="E292" s="34">
        <v>3.3</v>
      </c>
      <c r="F292" s="46">
        <v>10</v>
      </c>
      <c r="G292" s="34">
        <v>3.6</v>
      </c>
      <c r="H292" s="34">
        <v>3.4971316912346726</v>
      </c>
      <c r="I292" s="49">
        <v>6.62</v>
      </c>
      <c r="J292" s="34">
        <v>0.30000000000000027</v>
      </c>
      <c r="K292" s="34">
        <v>0.10286830876532749</v>
      </c>
      <c r="L292" s="50">
        <v>1</v>
      </c>
      <c r="M292" s="36">
        <v>0.13235012518323505</v>
      </c>
      <c r="N292" s="36">
        <v>0.15570602962733537</v>
      </c>
      <c r="O292" s="36">
        <v>0.14769742166117139</v>
      </c>
      <c r="P292" s="36">
        <v>0.39086072049482129</v>
      </c>
    </row>
    <row r="293" spans="1:16" ht="15.75" customHeight="1" x14ac:dyDescent="0.35">
      <c r="A293" s="40" t="s">
        <v>119</v>
      </c>
      <c r="B293" s="33" t="s">
        <v>84</v>
      </c>
      <c r="C293" s="33" t="str">
        <f t="shared" si="4"/>
        <v>Guinea Bissau|HCD Index - Harmonized test scores</v>
      </c>
      <c r="D293" s="56" t="s">
        <v>85</v>
      </c>
      <c r="E293" s="34" t="s">
        <v>148</v>
      </c>
      <c r="F293" s="46">
        <v>0</v>
      </c>
      <c r="G293" s="34" t="s">
        <v>148</v>
      </c>
      <c r="H293" s="34" t="s">
        <v>148</v>
      </c>
      <c r="I293" s="49">
        <v>433.8</v>
      </c>
      <c r="J293" s="34" t="s">
        <v>148</v>
      </c>
      <c r="K293" s="34" t="s">
        <v>148</v>
      </c>
      <c r="L293" s="50">
        <v>1</v>
      </c>
      <c r="M293" s="36" t="s">
        <v>148</v>
      </c>
      <c r="N293" s="36" t="s">
        <v>148</v>
      </c>
      <c r="O293" s="36" t="s">
        <v>148</v>
      </c>
      <c r="P293" s="36">
        <v>0.65641365490800718</v>
      </c>
    </row>
    <row r="294" spans="1:16" ht="15.75" customHeight="1" x14ac:dyDescent="0.35">
      <c r="A294" s="40" t="s">
        <v>119</v>
      </c>
      <c r="B294" s="33" t="s">
        <v>86</v>
      </c>
      <c r="C294" s="33" t="str">
        <f t="shared" si="4"/>
        <v>Guinea Bissau|HCD Index - Youth NEET</v>
      </c>
      <c r="D294" s="56" t="s">
        <v>87</v>
      </c>
      <c r="E294" s="34">
        <v>23.286000000000001</v>
      </c>
      <c r="F294" s="46">
        <v>5</v>
      </c>
      <c r="G294" s="34">
        <v>24.37</v>
      </c>
      <c r="H294" s="34">
        <v>20.647834157871177</v>
      </c>
      <c r="I294" s="49">
        <v>13.83</v>
      </c>
      <c r="J294" s="34">
        <v>1.0839999999999996</v>
      </c>
      <c r="K294" s="34">
        <v>3.722165842128824</v>
      </c>
      <c r="L294" s="50">
        <v>-1</v>
      </c>
      <c r="M294" s="36">
        <v>0.39734063928695451</v>
      </c>
      <c r="N294" s="36">
        <v>0.36002971993603122</v>
      </c>
      <c r="O294" s="36">
        <v>0.48814542984971215</v>
      </c>
      <c r="P294" s="36">
        <v>0.72283015878316936</v>
      </c>
    </row>
    <row r="295" spans="1:16" ht="15.75" customHeight="1" x14ac:dyDescent="0.35">
      <c r="A295" s="40" t="s">
        <v>119</v>
      </c>
      <c r="B295" s="33" t="s">
        <v>88</v>
      </c>
      <c r="C295" s="33" t="str">
        <f t="shared" si="4"/>
        <v>Guinea Bissau|HCD Index - Youth literacy rate</v>
      </c>
      <c r="D295" s="56" t="s">
        <v>89</v>
      </c>
      <c r="E295" s="34" t="s">
        <v>148</v>
      </c>
      <c r="F295" s="46">
        <v>0</v>
      </c>
      <c r="G295" s="34" t="s">
        <v>148</v>
      </c>
      <c r="H295" s="34" t="s">
        <v>148</v>
      </c>
      <c r="I295" s="49">
        <v>87.12</v>
      </c>
      <c r="J295" s="34" t="s">
        <v>148</v>
      </c>
      <c r="K295" s="34" t="s">
        <v>148</v>
      </c>
      <c r="L295" s="50">
        <v>1</v>
      </c>
      <c r="M295" s="36" t="s">
        <v>148</v>
      </c>
      <c r="N295" s="36" t="s">
        <v>148</v>
      </c>
      <c r="O295" s="36" t="s">
        <v>148</v>
      </c>
      <c r="P295" s="36">
        <v>0.51321794436006074</v>
      </c>
    </row>
    <row r="296" spans="1:16" ht="15.75" customHeight="1" x14ac:dyDescent="0.35">
      <c r="A296" s="40" t="s">
        <v>119</v>
      </c>
      <c r="B296" s="33" t="s">
        <v>90</v>
      </c>
      <c r="C296" s="33" t="str">
        <f t="shared" si="4"/>
        <v>Guinea Bissau|HCD Index - Number of citations</v>
      </c>
      <c r="D296" s="56" t="s">
        <v>91</v>
      </c>
      <c r="E296" s="34">
        <v>0.34</v>
      </c>
      <c r="F296" s="46">
        <v>11</v>
      </c>
      <c r="G296" s="34">
        <v>0.106</v>
      </c>
      <c r="H296" s="34">
        <v>10.447176523218838</v>
      </c>
      <c r="I296" s="49">
        <v>0.81</v>
      </c>
      <c r="J296" s="34">
        <v>-0.23400000000000004</v>
      </c>
      <c r="K296" s="34">
        <v>-10.341176523218838</v>
      </c>
      <c r="L296" s="50">
        <v>1</v>
      </c>
      <c r="M296" s="36">
        <v>1.2099600659618594E-3</v>
      </c>
      <c r="N296" s="36">
        <v>0</v>
      </c>
      <c r="O296" s="36">
        <v>1.6445121089545046E-3</v>
      </c>
      <c r="P296" s="36">
        <v>5.0649263111192709E-3</v>
      </c>
    </row>
    <row r="297" spans="1:16" ht="15.75" customHeight="1" x14ac:dyDescent="0.35">
      <c r="A297" s="40" t="s">
        <v>119</v>
      </c>
      <c r="B297" s="33" t="s">
        <v>92</v>
      </c>
      <c r="C297" s="33" t="str">
        <f t="shared" si="4"/>
        <v>Guinea Bissau|HCD Index - Penetration rate fin services</v>
      </c>
      <c r="D297" s="56" t="s">
        <v>93</v>
      </c>
      <c r="E297" s="34">
        <v>1.9</v>
      </c>
      <c r="F297" s="46">
        <v>8</v>
      </c>
      <c r="G297" s="34">
        <v>2.3199999999999998</v>
      </c>
      <c r="H297" s="34">
        <v>2.3262053747323321</v>
      </c>
      <c r="I297" s="49">
        <v>7.08</v>
      </c>
      <c r="J297" s="34">
        <v>0.41999999999999993</v>
      </c>
      <c r="K297" s="34">
        <v>-6.2053747323322916E-3</v>
      </c>
      <c r="L297" s="50">
        <v>1</v>
      </c>
      <c r="M297" s="36">
        <v>0</v>
      </c>
      <c r="N297" s="36">
        <v>1.6405052866829651E-3</v>
      </c>
      <c r="O297" s="36">
        <v>1.6647432630025841E-3</v>
      </c>
      <c r="P297" s="36">
        <v>2.0235082302702E-2</v>
      </c>
    </row>
    <row r="298" spans="1:16" ht="15.75" customHeight="1" x14ac:dyDescent="0.35">
      <c r="A298" s="40" t="s">
        <v>119</v>
      </c>
      <c r="B298" s="33" t="s">
        <v>94</v>
      </c>
      <c r="C298" s="33" t="str">
        <f t="shared" si="4"/>
        <v>Guinea Bissau|HCD Index - Individuals using Internet</v>
      </c>
      <c r="D298" s="56" t="s">
        <v>95</v>
      </c>
      <c r="E298" s="34">
        <v>18</v>
      </c>
      <c r="F298" s="46">
        <v>8</v>
      </c>
      <c r="G298" s="34">
        <v>28</v>
      </c>
      <c r="H298" s="34">
        <v>21.220418511201068</v>
      </c>
      <c r="I298" s="49">
        <v>52.47</v>
      </c>
      <c r="J298" s="34">
        <v>10</v>
      </c>
      <c r="K298" s="34">
        <v>6.7795814887989323</v>
      </c>
      <c r="L298" s="50">
        <v>1</v>
      </c>
      <c r="M298" s="36">
        <v>4.971673681462388E-2</v>
      </c>
      <c r="N298" s="36">
        <v>0.11365543137299779</v>
      </c>
      <c r="O298" s="36">
        <v>7.030767236840571E-2</v>
      </c>
      <c r="P298" s="36">
        <v>0.27010630958362103</v>
      </c>
    </row>
    <row r="299" spans="1:16" ht="15.75" customHeight="1" x14ac:dyDescent="0.35">
      <c r="A299" s="40" t="s">
        <v>119</v>
      </c>
      <c r="B299" s="33" t="s">
        <v>96</v>
      </c>
      <c r="C299" s="33" t="str">
        <f t="shared" si="4"/>
        <v>Guinea Bissau|HCD Index - New business density</v>
      </c>
      <c r="D299" s="56" t="s">
        <v>97</v>
      </c>
      <c r="E299" s="34" t="s">
        <v>148</v>
      </c>
      <c r="F299" s="46">
        <v>0</v>
      </c>
      <c r="G299" s="34" t="s">
        <v>148</v>
      </c>
      <c r="H299" s="34" t="s">
        <v>148</v>
      </c>
      <c r="I299" s="49">
        <v>4.38</v>
      </c>
      <c r="J299" s="34" t="s">
        <v>148</v>
      </c>
      <c r="K299" s="34" t="s">
        <v>148</v>
      </c>
      <c r="L299" s="50">
        <v>1</v>
      </c>
      <c r="M299" s="36" t="s">
        <v>148</v>
      </c>
      <c r="N299" s="36" t="s">
        <v>148</v>
      </c>
      <c r="O299" s="36" t="s">
        <v>148</v>
      </c>
      <c r="P299" s="36">
        <v>0.10722229508188377</v>
      </c>
    </row>
    <row r="300" spans="1:16" ht="15.75" customHeight="1" x14ac:dyDescent="0.35">
      <c r="A300" s="40" t="s">
        <v>120</v>
      </c>
      <c r="B300" s="33" t="s">
        <v>63</v>
      </c>
      <c r="C300" s="33" t="str">
        <f t="shared" si="4"/>
        <v>The Gambia|HCD Index - Fertility rate</v>
      </c>
      <c r="D300" s="56" t="s">
        <v>64</v>
      </c>
      <c r="E300" s="38">
        <v>5.2809999999999997</v>
      </c>
      <c r="F300" s="46">
        <v>12</v>
      </c>
      <c r="G300" s="38">
        <v>5.1539999999999999</v>
      </c>
      <c r="H300" s="38">
        <v>5.01476040612026</v>
      </c>
      <c r="I300" s="49">
        <v>3.77</v>
      </c>
      <c r="J300" s="38">
        <v>-0.12699999999999978</v>
      </c>
      <c r="K300" s="38">
        <v>0.13923959387973994</v>
      </c>
      <c r="L300" s="48">
        <v>-1</v>
      </c>
      <c r="M300" s="36">
        <v>0.32141496552944765</v>
      </c>
      <c r="N300" s="36">
        <v>0.34514734961214522</v>
      </c>
      <c r="O300" s="36">
        <v>0.37116693639539572</v>
      </c>
      <c r="P300" s="36">
        <v>0.60321286065844981</v>
      </c>
    </row>
    <row r="301" spans="1:16" ht="15.75" customHeight="1" x14ac:dyDescent="0.35">
      <c r="A301" s="40" t="s">
        <v>120</v>
      </c>
      <c r="B301" s="33" t="s">
        <v>65</v>
      </c>
      <c r="C301" s="33" t="str">
        <f t="shared" si="4"/>
        <v>The Gambia|HCD Index - Maternal mortality rate</v>
      </c>
      <c r="D301" s="56" t="s">
        <v>66</v>
      </c>
      <c r="E301" s="38">
        <v>597</v>
      </c>
      <c r="F301" s="46">
        <v>0</v>
      </c>
      <c r="G301" s="34" t="s">
        <v>148</v>
      </c>
      <c r="H301" s="38">
        <v>553.72203806843697</v>
      </c>
      <c r="I301" s="49">
        <v>224.44</v>
      </c>
      <c r="J301" s="34" t="s">
        <v>148</v>
      </c>
      <c r="K301" s="34" t="s">
        <v>148</v>
      </c>
      <c r="L301" s="48">
        <v>-1</v>
      </c>
      <c r="M301" s="36">
        <v>0.47623598609501944</v>
      </c>
      <c r="N301" s="36" t="s">
        <v>148</v>
      </c>
      <c r="O301" s="36">
        <v>0.51564425163356753</v>
      </c>
      <c r="P301" s="36">
        <v>0.8154829535886674</v>
      </c>
    </row>
    <row r="302" spans="1:16" ht="15.75" customHeight="1" x14ac:dyDescent="0.35">
      <c r="A302" s="40" t="s">
        <v>120</v>
      </c>
      <c r="B302" s="33" t="s">
        <v>67</v>
      </c>
      <c r="C302" s="33" t="str">
        <f t="shared" si="4"/>
        <v>The Gambia|HCD Index - Under-5 mortality rate</v>
      </c>
      <c r="D302" s="56" t="s">
        <v>68</v>
      </c>
      <c r="E302" s="38">
        <v>55.7</v>
      </c>
      <c r="F302" s="46">
        <v>4</v>
      </c>
      <c r="G302" s="38">
        <v>51.7</v>
      </c>
      <c r="H302" s="38">
        <v>48.05328704323896</v>
      </c>
      <c r="I302" s="49">
        <v>21.33</v>
      </c>
      <c r="J302" s="38">
        <v>-4</v>
      </c>
      <c r="K302" s="38">
        <v>3.6467129567610428</v>
      </c>
      <c r="L302" s="48">
        <v>-1</v>
      </c>
      <c r="M302" s="36">
        <v>0.57662668133203754</v>
      </c>
      <c r="N302" s="36">
        <v>0.61100085011487137</v>
      </c>
      <c r="O302" s="36">
        <v>0.64233903178443408</v>
      </c>
      <c r="P302" s="36">
        <v>0.87198431038549717</v>
      </c>
    </row>
    <row r="303" spans="1:16" ht="15.75" customHeight="1" x14ac:dyDescent="0.35">
      <c r="A303" s="40" t="s">
        <v>120</v>
      </c>
      <c r="B303" s="33" t="s">
        <v>69</v>
      </c>
      <c r="C303" s="33" t="str">
        <f t="shared" si="4"/>
        <v>The Gambia|HCD Index - Under-5 stunting rate</v>
      </c>
      <c r="D303" s="56" t="s">
        <v>70</v>
      </c>
      <c r="E303" s="38">
        <v>19.600000000000001</v>
      </c>
      <c r="F303" s="46">
        <v>3</v>
      </c>
      <c r="G303" s="38">
        <v>16.100000000000001</v>
      </c>
      <c r="H303" s="38">
        <v>17.518810302076929</v>
      </c>
      <c r="I303" s="49">
        <v>13.23</v>
      </c>
      <c r="J303" s="38">
        <v>-3.5</v>
      </c>
      <c r="K303" s="38">
        <v>-1.4188103020769276</v>
      </c>
      <c r="L303" s="48">
        <v>-1</v>
      </c>
      <c r="M303" s="36">
        <v>0.68963095208097125</v>
      </c>
      <c r="N303" s="36">
        <v>0.77740216416400387</v>
      </c>
      <c r="O303" s="36">
        <v>0.74182196418423652</v>
      </c>
      <c r="P303" s="36">
        <v>0.84932404824869201</v>
      </c>
    </row>
    <row r="304" spans="1:16" ht="15.75" customHeight="1" x14ac:dyDescent="0.35">
      <c r="A304" s="40" t="s">
        <v>120</v>
      </c>
      <c r="B304" s="33" t="s">
        <v>71</v>
      </c>
      <c r="C304" s="33" t="str">
        <f t="shared" si="4"/>
        <v>The Gambia|HCD Index - Life expectancy at birth</v>
      </c>
      <c r="D304" s="56" t="s">
        <v>72</v>
      </c>
      <c r="E304" s="38">
        <v>61.44</v>
      </c>
      <c r="F304" s="46">
        <v>6</v>
      </c>
      <c r="G304" s="38">
        <v>62.05</v>
      </c>
      <c r="H304" s="38">
        <v>62.766629407443972</v>
      </c>
      <c r="I304" s="49">
        <v>70.59</v>
      </c>
      <c r="J304" s="38">
        <v>0.60999999999999943</v>
      </c>
      <c r="K304" s="38">
        <v>-0.71662940744397474</v>
      </c>
      <c r="L304" s="48">
        <v>1</v>
      </c>
      <c r="M304" s="36">
        <v>0.25589343446053536</v>
      </c>
      <c r="N304" s="36">
        <v>0.27658196925456141</v>
      </c>
      <c r="O304" s="36">
        <v>0.30088690766493342</v>
      </c>
      <c r="P304" s="36">
        <v>0.56628996930677433</v>
      </c>
    </row>
    <row r="305" spans="1:16" ht="15.75" customHeight="1" x14ac:dyDescent="0.35">
      <c r="A305" s="40" t="s">
        <v>120</v>
      </c>
      <c r="B305" s="33" t="s">
        <v>73</v>
      </c>
      <c r="C305" s="33" t="str">
        <f t="shared" si="4"/>
        <v>The Gambia|HCD Index - Government health exp.</v>
      </c>
      <c r="D305" s="56" t="s">
        <v>74</v>
      </c>
      <c r="E305" s="38">
        <v>6.2254953400000002</v>
      </c>
      <c r="F305" s="46">
        <v>10</v>
      </c>
      <c r="G305" s="38">
        <v>4.3755397800000004</v>
      </c>
      <c r="H305" s="38">
        <v>6.7606800837381789</v>
      </c>
      <c r="I305" s="49">
        <v>11.09</v>
      </c>
      <c r="J305" s="38">
        <v>-1.8499555599999997</v>
      </c>
      <c r="K305" s="38">
        <v>-2.3851403037381784</v>
      </c>
      <c r="L305" s="48">
        <v>1</v>
      </c>
      <c r="M305" s="36">
        <v>0.20899567737722644</v>
      </c>
      <c r="N305" s="36">
        <v>0.10002323156971964</v>
      </c>
      <c r="O305" s="36">
        <v>0.24052097006264264</v>
      </c>
      <c r="P305" s="36">
        <v>0.49547780709662992</v>
      </c>
    </row>
    <row r="306" spans="1:16" ht="15.75" customHeight="1" x14ac:dyDescent="0.35">
      <c r="A306" s="40" t="s">
        <v>120</v>
      </c>
      <c r="B306" s="33" t="s">
        <v>75</v>
      </c>
      <c r="C306" s="33" t="str">
        <f t="shared" si="4"/>
        <v>The Gambia|HCD Index - Child Marriage</v>
      </c>
      <c r="D306" s="56" t="s">
        <v>76</v>
      </c>
      <c r="E306" s="34" t="s">
        <v>148</v>
      </c>
      <c r="F306" s="46">
        <v>2</v>
      </c>
      <c r="G306" s="38">
        <v>23.1</v>
      </c>
      <c r="H306" s="34" t="s">
        <v>148</v>
      </c>
      <c r="I306" s="49">
        <v>16.02</v>
      </c>
      <c r="J306" s="34" t="s">
        <v>148</v>
      </c>
      <c r="K306" s="34" t="s">
        <v>148</v>
      </c>
      <c r="L306" s="48">
        <v>-1</v>
      </c>
      <c r="M306" s="36" t="s">
        <v>148</v>
      </c>
      <c r="N306" s="36">
        <v>0.71373832431297757</v>
      </c>
      <c r="O306" s="36" t="s">
        <v>148</v>
      </c>
      <c r="P306" s="36">
        <v>0.89353471144569141</v>
      </c>
    </row>
    <row r="307" spans="1:16" ht="15.75" customHeight="1" x14ac:dyDescent="0.35">
      <c r="A307" s="40" t="s">
        <v>120</v>
      </c>
      <c r="B307" s="33" t="s">
        <v>77</v>
      </c>
      <c r="C307" s="33" t="str">
        <f t="shared" si="4"/>
        <v>The Gambia|HCD Index - Government Education exp.</v>
      </c>
      <c r="D307" s="56" t="s">
        <v>78</v>
      </c>
      <c r="E307" s="38">
        <v>2.45918989181519</v>
      </c>
      <c r="F307" s="46">
        <v>12</v>
      </c>
      <c r="G307" s="38">
        <v>2.8752999305725102</v>
      </c>
      <c r="H307" s="38">
        <v>2.5190978902025134</v>
      </c>
      <c r="I307" s="49">
        <v>2.88</v>
      </c>
      <c r="J307" s="38">
        <v>0.41611003875732022</v>
      </c>
      <c r="K307" s="38">
        <v>0.35620204036999681</v>
      </c>
      <c r="L307" s="48">
        <v>1</v>
      </c>
      <c r="M307" s="36">
        <v>5.9153494204188133E-2</v>
      </c>
      <c r="N307" s="36">
        <v>0.15412003445740258</v>
      </c>
      <c r="O307" s="36">
        <v>7.2825972179797097E-2</v>
      </c>
      <c r="P307" s="36">
        <v>0.15420053810570244</v>
      </c>
    </row>
    <row r="308" spans="1:16" ht="15.75" customHeight="1" x14ac:dyDescent="0.35">
      <c r="A308" s="40" t="s">
        <v>120</v>
      </c>
      <c r="B308" s="33" t="s">
        <v>79</v>
      </c>
      <c r="C308" s="33" t="str">
        <f t="shared" si="4"/>
        <v>The Gambia|HCD Index - Ratio of teachers</v>
      </c>
      <c r="D308" s="56" t="s">
        <v>80</v>
      </c>
      <c r="E308" s="38">
        <v>36.138129999999997</v>
      </c>
      <c r="F308" s="46">
        <v>5</v>
      </c>
      <c r="G308" s="38">
        <v>41.584530000000001</v>
      </c>
      <c r="H308" s="38">
        <v>35.77943583361894</v>
      </c>
      <c r="I308" s="49">
        <v>34.04</v>
      </c>
      <c r="J308" s="38">
        <v>5.4464000000000041</v>
      </c>
      <c r="K308" s="38">
        <v>5.8050941663810605</v>
      </c>
      <c r="L308" s="48">
        <v>-1</v>
      </c>
      <c r="M308" s="36">
        <v>0.5495800876466137</v>
      </c>
      <c r="N308" s="36">
        <v>0.39623399152722727</v>
      </c>
      <c r="O308" s="36">
        <v>0.55967929999152644</v>
      </c>
      <c r="P308" s="36">
        <v>0.60869149573073256</v>
      </c>
    </row>
    <row r="309" spans="1:16" ht="15.75" customHeight="1" x14ac:dyDescent="0.35">
      <c r="A309" s="40" t="s">
        <v>120</v>
      </c>
      <c r="B309" s="33" t="s">
        <v>81</v>
      </c>
      <c r="C309" s="33" t="str">
        <f t="shared" si="4"/>
        <v>The Gambia|HCD Index - Children out of school</v>
      </c>
      <c r="D309" s="56" t="s">
        <v>82</v>
      </c>
      <c r="E309" s="38">
        <v>19.845640182495099</v>
      </c>
      <c r="F309" s="46">
        <v>6</v>
      </c>
      <c r="G309" s="38">
        <v>12.843290328979499</v>
      </c>
      <c r="H309" s="38">
        <v>19.38651038381283</v>
      </c>
      <c r="I309" s="49">
        <v>17.93</v>
      </c>
      <c r="J309" s="38">
        <v>-7.0023498535156001</v>
      </c>
      <c r="K309" s="38">
        <v>-6.5432200548333306</v>
      </c>
      <c r="L309" s="48">
        <v>-1</v>
      </c>
      <c r="M309" s="36">
        <v>0.43325152271079093</v>
      </c>
      <c r="N309" s="36">
        <v>0.65524098163137934</v>
      </c>
      <c r="O309" s="36">
        <v>0.44780691878724155</v>
      </c>
      <c r="P309" s="36">
        <v>0.49393632078733879</v>
      </c>
    </row>
    <row r="310" spans="1:16" ht="15.75" customHeight="1" x14ac:dyDescent="0.35">
      <c r="A310" s="40" t="s">
        <v>120</v>
      </c>
      <c r="B310" s="33" t="s">
        <v>83</v>
      </c>
      <c r="C310" s="33" t="str">
        <f t="shared" si="4"/>
        <v>The Gambia|HCD Index - Mean years of schooling</v>
      </c>
      <c r="D310" s="56" t="s">
        <v>72</v>
      </c>
      <c r="E310" s="38">
        <v>3.8</v>
      </c>
      <c r="F310" s="46">
        <v>7</v>
      </c>
      <c r="G310" s="38">
        <v>3.9</v>
      </c>
      <c r="H310" s="38">
        <v>4.0270001293005322</v>
      </c>
      <c r="I310" s="49">
        <v>7.62</v>
      </c>
      <c r="J310" s="38">
        <v>0.10000000000000009</v>
      </c>
      <c r="K310" s="38">
        <v>-0.12700012930053228</v>
      </c>
      <c r="L310" s="48">
        <v>1</v>
      </c>
      <c r="M310" s="36">
        <v>0.17127663259006889</v>
      </c>
      <c r="N310" s="36">
        <v>0.17906193407143567</v>
      </c>
      <c r="O310" s="36">
        <v>0.18894927701920772</v>
      </c>
      <c r="P310" s="36">
        <v>0.46895549991856217</v>
      </c>
    </row>
    <row r="311" spans="1:16" ht="15.75" customHeight="1" x14ac:dyDescent="0.35">
      <c r="A311" s="40" t="s">
        <v>120</v>
      </c>
      <c r="B311" s="33" t="s">
        <v>84</v>
      </c>
      <c r="C311" s="33" t="str">
        <f t="shared" si="4"/>
        <v>The Gambia|HCD Index - Harmonized test scores</v>
      </c>
      <c r="D311" s="56" t="s">
        <v>85</v>
      </c>
      <c r="E311" s="38">
        <v>338</v>
      </c>
      <c r="F311" s="46">
        <v>7</v>
      </c>
      <c r="G311" s="38">
        <v>352.89962768554699</v>
      </c>
      <c r="H311" s="38">
        <v>353.63987569198389</v>
      </c>
      <c r="I311" s="49">
        <v>411.19</v>
      </c>
      <c r="J311" s="38">
        <v>14.899627685546989</v>
      </c>
      <c r="K311" s="38">
        <v>-0.74024800643690014</v>
      </c>
      <c r="L311" s="48">
        <v>1</v>
      </c>
      <c r="M311" s="36">
        <v>0.1681834062588379</v>
      </c>
      <c r="N311" s="36">
        <v>0.24411886492986148</v>
      </c>
      <c r="O311" s="36">
        <v>0.24789151436013035</v>
      </c>
      <c r="P311" s="36">
        <v>0.54119597828317367</v>
      </c>
    </row>
    <row r="312" spans="1:16" ht="15.75" customHeight="1" x14ac:dyDescent="0.35">
      <c r="A312" s="40" t="s">
        <v>120</v>
      </c>
      <c r="B312" s="33" t="s">
        <v>86</v>
      </c>
      <c r="C312" s="33" t="str">
        <f t="shared" si="4"/>
        <v>The Gambia|HCD Index - Youth NEET</v>
      </c>
      <c r="D312" s="56" t="s">
        <v>87</v>
      </c>
      <c r="E312" s="38">
        <v>33.877000000000002</v>
      </c>
      <c r="F312" s="46">
        <v>14</v>
      </c>
      <c r="G312" s="38">
        <v>35.695</v>
      </c>
      <c r="H312" s="38">
        <v>30.038936604234383</v>
      </c>
      <c r="I312" s="49">
        <v>20.12</v>
      </c>
      <c r="J312" s="38">
        <v>1.8179999999999978</v>
      </c>
      <c r="K312" s="38">
        <v>5.6560633957656172</v>
      </c>
      <c r="L312" s="48">
        <v>-1</v>
      </c>
      <c r="M312" s="36">
        <v>3.2801942934898312E-2</v>
      </c>
      <c r="N312" s="36">
        <v>0</v>
      </c>
      <c r="O312" s="36">
        <v>0.16490680808539823</v>
      </c>
      <c r="P312" s="36">
        <v>0.50633146505004345</v>
      </c>
    </row>
    <row r="313" spans="1:16" ht="15.75" customHeight="1" x14ac:dyDescent="0.35">
      <c r="A313" s="40" t="s">
        <v>120</v>
      </c>
      <c r="B313" s="33" t="s">
        <v>88</v>
      </c>
      <c r="C313" s="33" t="str">
        <f t="shared" si="4"/>
        <v>The Gambia|HCD Index - Youth literacy rate</v>
      </c>
      <c r="D313" s="56" t="s">
        <v>89</v>
      </c>
      <c r="E313" s="34" t="s">
        <v>148</v>
      </c>
      <c r="F313" s="46">
        <v>0</v>
      </c>
      <c r="G313" s="34" t="s">
        <v>148</v>
      </c>
      <c r="H313" s="34" t="s">
        <v>148</v>
      </c>
      <c r="I313" s="49">
        <v>87.12</v>
      </c>
      <c r="J313" s="34" t="s">
        <v>148</v>
      </c>
      <c r="K313" s="34" t="s">
        <v>148</v>
      </c>
      <c r="L313" s="48">
        <v>1</v>
      </c>
      <c r="M313" s="36" t="s">
        <v>148</v>
      </c>
      <c r="N313" s="36" t="s">
        <v>148</v>
      </c>
      <c r="O313" s="36" t="s">
        <v>148</v>
      </c>
      <c r="P313" s="36">
        <v>0.51321794436006074</v>
      </c>
    </row>
    <row r="314" spans="1:16" ht="15.75" customHeight="1" x14ac:dyDescent="0.35">
      <c r="A314" s="40" t="s">
        <v>120</v>
      </c>
      <c r="B314" s="33" t="s">
        <v>90</v>
      </c>
      <c r="C314" s="33" t="str">
        <f t="shared" si="4"/>
        <v>The Gambia|HCD Index - Number of citations</v>
      </c>
      <c r="D314" s="56" t="s">
        <v>91</v>
      </c>
      <c r="E314" s="38">
        <v>2.8519999999999999</v>
      </c>
      <c r="F314" s="46">
        <v>8</v>
      </c>
      <c r="G314" s="38">
        <v>0.27300000000000002</v>
      </c>
      <c r="H314" s="38">
        <v>8.1285341167054899</v>
      </c>
      <c r="I314" s="49">
        <v>6.78</v>
      </c>
      <c r="J314" s="38">
        <v>-2.5789999999999997</v>
      </c>
      <c r="K314" s="38">
        <v>-7.8555341167054902</v>
      </c>
      <c r="L314" s="48">
        <v>1</v>
      </c>
      <c r="M314" s="36">
        <v>2.1886284458452948E-2</v>
      </c>
      <c r="N314" s="36">
        <v>6.5848166855067179E-4</v>
      </c>
      <c r="O314" s="36">
        <v>2.5531409242614784E-2</v>
      </c>
      <c r="P314" s="36">
        <v>5.4222648373714537E-2</v>
      </c>
    </row>
    <row r="315" spans="1:16" ht="15.75" customHeight="1" x14ac:dyDescent="0.35">
      <c r="A315" s="40" t="s">
        <v>120</v>
      </c>
      <c r="B315" s="33" t="s">
        <v>92</v>
      </c>
      <c r="C315" s="33" t="str">
        <f t="shared" si="4"/>
        <v>The Gambia|HCD Index - Penetration rate fin services</v>
      </c>
      <c r="D315" s="56" t="s">
        <v>93</v>
      </c>
      <c r="E315" s="34" t="s">
        <v>148</v>
      </c>
      <c r="F315" s="46">
        <v>0</v>
      </c>
      <c r="G315" s="34" t="s">
        <v>148</v>
      </c>
      <c r="H315" s="34" t="s">
        <v>148</v>
      </c>
      <c r="I315" s="49">
        <v>139.31</v>
      </c>
      <c r="J315" s="34" t="s">
        <v>148</v>
      </c>
      <c r="K315" s="34" t="s">
        <v>148</v>
      </c>
      <c r="L315" s="48">
        <v>1</v>
      </c>
      <c r="M315" s="36" t="s">
        <v>148</v>
      </c>
      <c r="N315" s="36" t="s">
        <v>148</v>
      </c>
      <c r="O315" s="36" t="s">
        <v>148</v>
      </c>
      <c r="P315" s="36">
        <v>0.53671864629311017</v>
      </c>
    </row>
    <row r="316" spans="1:16" ht="15.75" customHeight="1" x14ac:dyDescent="0.35">
      <c r="A316" s="40" t="s">
        <v>120</v>
      </c>
      <c r="B316" s="33" t="s">
        <v>94</v>
      </c>
      <c r="C316" s="33" t="str">
        <f t="shared" si="4"/>
        <v>The Gambia|HCD Index - Individuals using Internet</v>
      </c>
      <c r="D316" s="56" t="s">
        <v>95</v>
      </c>
      <c r="E316" s="38">
        <v>32</v>
      </c>
      <c r="F316" s="46">
        <v>3</v>
      </c>
      <c r="G316" s="38">
        <v>51</v>
      </c>
      <c r="H316" s="38">
        <v>37.725188464357451</v>
      </c>
      <c r="I316" s="49">
        <v>93.28</v>
      </c>
      <c r="J316" s="38">
        <v>19</v>
      </c>
      <c r="K316" s="38">
        <v>13.274811535642549</v>
      </c>
      <c r="L316" s="48">
        <v>1</v>
      </c>
      <c r="M316" s="36">
        <v>0.13923090919634734</v>
      </c>
      <c r="N316" s="36">
        <v>0.26071442885725771</v>
      </c>
      <c r="O316" s="36">
        <v>0.17583701684751502</v>
      </c>
      <c r="P316" s="36">
        <v>0.531034594119009</v>
      </c>
    </row>
    <row r="317" spans="1:16" ht="15.75" customHeight="1" x14ac:dyDescent="0.35">
      <c r="A317" s="40" t="s">
        <v>120</v>
      </c>
      <c r="B317" s="33" t="s">
        <v>96</v>
      </c>
      <c r="C317" s="33" t="str">
        <f t="shared" si="4"/>
        <v>The Gambia|HCD Index - New business density</v>
      </c>
      <c r="D317" s="56" t="s">
        <v>97</v>
      </c>
      <c r="E317" s="34" t="s">
        <v>148</v>
      </c>
      <c r="F317" s="46">
        <v>0</v>
      </c>
      <c r="G317" s="34" t="s">
        <v>148</v>
      </c>
      <c r="H317" s="34" t="s">
        <v>148</v>
      </c>
      <c r="I317" s="49">
        <v>4.38</v>
      </c>
      <c r="J317" s="34" t="s">
        <v>148</v>
      </c>
      <c r="K317" s="34" t="s">
        <v>148</v>
      </c>
      <c r="L317" s="48">
        <v>1</v>
      </c>
      <c r="M317" s="36" t="s">
        <v>148</v>
      </c>
      <c r="N317" s="36" t="s">
        <v>148</v>
      </c>
      <c r="O317" s="36" t="s">
        <v>148</v>
      </c>
      <c r="P317" s="36">
        <v>0.10722229508188377</v>
      </c>
    </row>
    <row r="318" spans="1:16" ht="15.75" customHeight="1" x14ac:dyDescent="0.35">
      <c r="A318" s="40" t="s">
        <v>20</v>
      </c>
      <c r="B318" s="33" t="s">
        <v>63</v>
      </c>
      <c r="C318" s="33" t="str">
        <f t="shared" si="4"/>
        <v>Togo|HCD Index - Fertility rate</v>
      </c>
      <c r="D318" s="56" t="s">
        <v>64</v>
      </c>
      <c r="E318" s="38">
        <v>4.3840000000000003</v>
      </c>
      <c r="F318" s="46">
        <v>5</v>
      </c>
      <c r="G318" s="38">
        <v>4.2590000000000003</v>
      </c>
      <c r="H318" s="38">
        <v>4.1629823178245076</v>
      </c>
      <c r="I318" s="49">
        <v>3.13</v>
      </c>
      <c r="J318" s="38">
        <v>-0.125</v>
      </c>
      <c r="K318" s="38">
        <v>9.601768217549278E-2</v>
      </c>
      <c r="L318" s="48">
        <v>-1</v>
      </c>
      <c r="M318" s="36">
        <v>0.48903660743637456</v>
      </c>
      <c r="N318" s="36">
        <v>0.51239525318706114</v>
      </c>
      <c r="O318" s="36">
        <v>0.53033799737697596</v>
      </c>
      <c r="P318" s="36">
        <v>0.7229699481380496</v>
      </c>
    </row>
    <row r="319" spans="1:16" ht="15.75" customHeight="1" x14ac:dyDescent="0.35">
      <c r="A319" s="40" t="s">
        <v>20</v>
      </c>
      <c r="B319" s="33" t="s">
        <v>65</v>
      </c>
      <c r="C319" s="33" t="str">
        <f t="shared" si="4"/>
        <v>Togo|HCD Index - Maternal mortality rate</v>
      </c>
      <c r="D319" s="56" t="s">
        <v>66</v>
      </c>
      <c r="E319" s="38">
        <v>396</v>
      </c>
      <c r="F319" s="46">
        <v>0</v>
      </c>
      <c r="G319" s="34" t="s">
        <v>148</v>
      </c>
      <c r="H319" s="38">
        <v>367.29301017604865</v>
      </c>
      <c r="I319" s="49">
        <v>148.88</v>
      </c>
      <c r="J319" s="34" t="s">
        <v>148</v>
      </c>
      <c r="K319" s="34" t="s">
        <v>148</v>
      </c>
      <c r="L319" s="48">
        <v>-1</v>
      </c>
      <c r="M319" s="36">
        <v>0.65926358304549537</v>
      </c>
      <c r="N319" s="36" t="s">
        <v>148</v>
      </c>
      <c r="O319" s="36">
        <v>0.68540373908111518</v>
      </c>
      <c r="P319" s="36">
        <v>0.88429172228751307</v>
      </c>
    </row>
    <row r="320" spans="1:16" ht="15.75" customHeight="1" x14ac:dyDescent="0.35">
      <c r="A320" s="40" t="s">
        <v>20</v>
      </c>
      <c r="B320" s="33" t="s">
        <v>67</v>
      </c>
      <c r="C320" s="33" t="str">
        <f t="shared" si="4"/>
        <v>Togo|HCD Index - Under-5 mortality rate</v>
      </c>
      <c r="D320" s="56" t="s">
        <v>68</v>
      </c>
      <c r="E320" s="38">
        <v>71.3</v>
      </c>
      <c r="F320" s="46">
        <v>5</v>
      </c>
      <c r="G320" s="38">
        <v>66.900000000000006</v>
      </c>
      <c r="H320" s="38">
        <v>61.511658279765484</v>
      </c>
      <c r="I320" s="49">
        <v>27.3</v>
      </c>
      <c r="J320" s="38">
        <v>-4.3999999999999915</v>
      </c>
      <c r="K320" s="38">
        <v>5.3883417202345214</v>
      </c>
      <c r="L320" s="48">
        <v>-1</v>
      </c>
      <c r="M320" s="36">
        <v>0.44256742307898561</v>
      </c>
      <c r="N320" s="36">
        <v>0.48037900874010275</v>
      </c>
      <c r="O320" s="36">
        <v>0.52668395067783436</v>
      </c>
      <c r="P320" s="36">
        <v>0.82064639886914137</v>
      </c>
    </row>
    <row r="321" spans="1:16" ht="15.75" customHeight="1" x14ac:dyDescent="0.35">
      <c r="A321" s="40" t="s">
        <v>20</v>
      </c>
      <c r="B321" s="33" t="s">
        <v>69</v>
      </c>
      <c r="C321" s="33" t="str">
        <f t="shared" si="4"/>
        <v>Togo|HCD Index - Under-5 stunting rate</v>
      </c>
      <c r="D321" s="56" t="s">
        <v>70</v>
      </c>
      <c r="E321" s="38">
        <v>25.6</v>
      </c>
      <c r="F321" s="46">
        <v>6</v>
      </c>
      <c r="G321" s="38">
        <v>23.8</v>
      </c>
      <c r="H321" s="38">
        <v>22.881711414957621</v>
      </c>
      <c r="I321" s="49">
        <v>17.28</v>
      </c>
      <c r="J321" s="38">
        <v>-1.8000000000000007</v>
      </c>
      <c r="K321" s="38">
        <v>0.91828858504237942</v>
      </c>
      <c r="L321" s="48">
        <v>-1</v>
      </c>
      <c r="M321" s="36">
        <v>0.53916601708148659</v>
      </c>
      <c r="N321" s="36">
        <v>0.58430549758133199</v>
      </c>
      <c r="O321" s="36">
        <v>0.60733386962452707</v>
      </c>
      <c r="P321" s="36">
        <v>0.74774475493320369</v>
      </c>
    </row>
    <row r="322" spans="1:16" ht="15.75" customHeight="1" x14ac:dyDescent="0.35">
      <c r="A322" s="40" t="s">
        <v>20</v>
      </c>
      <c r="B322" s="33" t="s">
        <v>71</v>
      </c>
      <c r="C322" s="33" t="str">
        <f t="shared" si="4"/>
        <v>Togo|HCD Index - Life expectancy at birth</v>
      </c>
      <c r="D322" s="56" t="s">
        <v>72</v>
      </c>
      <c r="E322" s="38">
        <v>60.488999999999997</v>
      </c>
      <c r="F322" s="46">
        <v>10</v>
      </c>
      <c r="G322" s="38">
        <v>61.042000000000002</v>
      </c>
      <c r="H322" s="38">
        <v>61.795095153432264</v>
      </c>
      <c r="I322" s="49">
        <v>69.5</v>
      </c>
      <c r="J322" s="38">
        <v>0.55300000000000438</v>
      </c>
      <c r="K322" s="38">
        <v>-0.75309515343226252</v>
      </c>
      <c r="L322" s="48">
        <v>1</v>
      </c>
      <c r="M322" s="36">
        <v>0.22363966956034059</v>
      </c>
      <c r="N322" s="36">
        <v>0.24239501339820371</v>
      </c>
      <c r="O322" s="36">
        <v>0.26793671058672136</v>
      </c>
      <c r="P322" s="36">
        <v>0.52923172679201613</v>
      </c>
    </row>
    <row r="323" spans="1:16" ht="15.75" customHeight="1" x14ac:dyDescent="0.35">
      <c r="A323" s="40" t="s">
        <v>20</v>
      </c>
      <c r="B323" s="33" t="s">
        <v>73</v>
      </c>
      <c r="C323" s="33" t="str">
        <f t="shared" ref="C323:C386" si="5">A323&amp;"|"&amp;B323</f>
        <v>Togo|HCD Index - Government health exp.</v>
      </c>
      <c r="D323" s="56" t="s">
        <v>74</v>
      </c>
      <c r="E323" s="38">
        <v>4.2594375600000003</v>
      </c>
      <c r="F323" s="46">
        <v>11</v>
      </c>
      <c r="G323" s="38">
        <v>4.2594375600000003</v>
      </c>
      <c r="H323" s="38">
        <v>4.6256069769732324</v>
      </c>
      <c r="I323" s="49">
        <v>7.59</v>
      </c>
      <c r="J323" s="38">
        <v>0</v>
      </c>
      <c r="K323" s="38">
        <v>-0.36616941697323213</v>
      </c>
      <c r="L323" s="48">
        <v>1</v>
      </c>
      <c r="M323" s="36">
        <v>9.3184179242926851E-2</v>
      </c>
      <c r="N323" s="36">
        <v>9.3184179242926851E-2</v>
      </c>
      <c r="O323" s="36">
        <v>0.11475354977822874</v>
      </c>
      <c r="P323" s="36">
        <v>0.28919311940793857</v>
      </c>
    </row>
    <row r="324" spans="1:16" ht="15.75" customHeight="1" x14ac:dyDescent="0.35">
      <c r="A324" s="40" t="s">
        <v>20</v>
      </c>
      <c r="B324" s="33" t="s">
        <v>75</v>
      </c>
      <c r="C324" s="33" t="str">
        <f t="shared" si="5"/>
        <v>Togo|HCD Index - Child Marriage</v>
      </c>
      <c r="D324" s="56" t="s">
        <v>76</v>
      </c>
      <c r="E324" s="34" t="s">
        <v>148</v>
      </c>
      <c r="F324" s="46">
        <v>0</v>
      </c>
      <c r="G324" s="34" t="s">
        <v>148</v>
      </c>
      <c r="H324" s="34" t="s">
        <v>148</v>
      </c>
      <c r="I324" s="49">
        <v>16.02</v>
      </c>
      <c r="J324" s="34" t="s">
        <v>148</v>
      </c>
      <c r="K324" s="34" t="s">
        <v>148</v>
      </c>
      <c r="L324" s="48">
        <v>-1</v>
      </c>
      <c r="M324" s="36" t="s">
        <v>148</v>
      </c>
      <c r="N324" s="36" t="s">
        <v>148</v>
      </c>
      <c r="O324" s="36" t="s">
        <v>148</v>
      </c>
      <c r="P324" s="36">
        <v>0.89353471144569141</v>
      </c>
    </row>
    <row r="325" spans="1:16" ht="15.75" customHeight="1" x14ac:dyDescent="0.35">
      <c r="A325" s="40" t="s">
        <v>20</v>
      </c>
      <c r="B325" s="33" t="s">
        <v>77</v>
      </c>
      <c r="C325" s="33" t="str">
        <f t="shared" si="5"/>
        <v>Togo|HCD Index - Government Education exp.</v>
      </c>
      <c r="D325" s="56" t="s">
        <v>78</v>
      </c>
      <c r="E325" s="38">
        <v>3.7605299949646001</v>
      </c>
      <c r="F325" s="46">
        <v>4</v>
      </c>
      <c r="G325" s="38">
        <v>4.9693799018859899</v>
      </c>
      <c r="H325" s="38">
        <v>3.8521397667937824</v>
      </c>
      <c r="I325" s="49">
        <v>4.4000000000000004</v>
      </c>
      <c r="J325" s="38">
        <v>1.2088499069213898</v>
      </c>
      <c r="K325" s="38">
        <v>1.1172401350922074</v>
      </c>
      <c r="L325" s="48">
        <v>1</v>
      </c>
      <c r="M325" s="36">
        <v>0.35615129713615745</v>
      </c>
      <c r="N325" s="36">
        <v>0.63204056356334271</v>
      </c>
      <c r="O325" s="36">
        <v>0.37705889914928187</v>
      </c>
      <c r="P325" s="36">
        <v>0.50149479448622825</v>
      </c>
    </row>
    <row r="326" spans="1:16" ht="15.75" customHeight="1" x14ac:dyDescent="0.35">
      <c r="A326" s="40" t="s">
        <v>20</v>
      </c>
      <c r="B326" s="33" t="s">
        <v>79</v>
      </c>
      <c r="C326" s="33" t="str">
        <f t="shared" si="5"/>
        <v>Togo|HCD Index - Ratio of teachers</v>
      </c>
      <c r="D326" s="56" t="s">
        <v>80</v>
      </c>
      <c r="E326" s="34" t="s">
        <v>148</v>
      </c>
      <c r="F326" s="46">
        <v>9</v>
      </c>
      <c r="G326" s="38">
        <v>51.783450000000002</v>
      </c>
      <c r="H326" s="34" t="s">
        <v>148</v>
      </c>
      <c r="I326" s="49">
        <v>40</v>
      </c>
      <c r="J326" s="34" t="s">
        <v>148</v>
      </c>
      <c r="K326" s="34" t="s">
        <v>148</v>
      </c>
      <c r="L326" s="48">
        <v>-1</v>
      </c>
      <c r="M326" s="36" t="s">
        <v>148</v>
      </c>
      <c r="N326" s="36">
        <v>0.10907833519755414</v>
      </c>
      <c r="O326" s="36" t="s">
        <v>148</v>
      </c>
      <c r="P326" s="36">
        <v>0.44084722039107377</v>
      </c>
    </row>
    <row r="327" spans="1:16" ht="15.75" customHeight="1" x14ac:dyDescent="0.35">
      <c r="A327" s="40" t="s">
        <v>20</v>
      </c>
      <c r="B327" s="33" t="s">
        <v>81</v>
      </c>
      <c r="C327" s="33" t="str">
        <f t="shared" si="5"/>
        <v>Togo|HCD Index - Children out of school</v>
      </c>
      <c r="D327" s="56" t="s">
        <v>82</v>
      </c>
      <c r="E327" s="38">
        <v>7.3856401443481401</v>
      </c>
      <c r="F327" s="46">
        <v>1</v>
      </c>
      <c r="G327" s="38">
        <v>1.21732997894287</v>
      </c>
      <c r="H327" s="38">
        <v>7.2147730198093578</v>
      </c>
      <c r="I327" s="49">
        <v>6.67</v>
      </c>
      <c r="J327" s="38">
        <v>-6.1683101654052699</v>
      </c>
      <c r="K327" s="38">
        <v>-5.9974430408664876</v>
      </c>
      <c r="L327" s="48">
        <v>-1</v>
      </c>
      <c r="M327" s="36">
        <v>0.82826015902308003</v>
      </c>
      <c r="N327" s="36">
        <v>1</v>
      </c>
      <c r="O327" s="36">
        <v>0.83367701212484813</v>
      </c>
      <c r="P327" s="36">
        <v>0.85084426700369054</v>
      </c>
    </row>
    <row r="328" spans="1:16" ht="15.75" customHeight="1" x14ac:dyDescent="0.35">
      <c r="A328" s="40" t="s">
        <v>20</v>
      </c>
      <c r="B328" s="33" t="s">
        <v>83</v>
      </c>
      <c r="C328" s="33" t="str">
        <f t="shared" si="5"/>
        <v>Togo|HCD Index - Mean years of schooling</v>
      </c>
      <c r="D328" s="56" t="s">
        <v>72</v>
      </c>
      <c r="E328" s="38">
        <v>4.8</v>
      </c>
      <c r="F328" s="46">
        <v>5</v>
      </c>
      <c r="G328" s="38">
        <v>5</v>
      </c>
      <c r="H328" s="38">
        <v>5.0867370054322505</v>
      </c>
      <c r="I328" s="49">
        <v>9.6300000000000008</v>
      </c>
      <c r="J328" s="38">
        <v>0.20000000000000018</v>
      </c>
      <c r="K328" s="38">
        <v>-8.6737005432250491E-2</v>
      </c>
      <c r="L328" s="48">
        <v>1</v>
      </c>
      <c r="M328" s="36">
        <v>0.24912964740373658</v>
      </c>
      <c r="N328" s="36">
        <v>0.26470025036647016</v>
      </c>
      <c r="O328" s="36">
        <v>0.27145298773528032</v>
      </c>
      <c r="P328" s="36">
        <v>0.62514505876604376</v>
      </c>
    </row>
    <row r="329" spans="1:16" ht="15.75" customHeight="1" x14ac:dyDescent="0.35">
      <c r="A329" s="40" t="s">
        <v>20</v>
      </c>
      <c r="B329" s="33" t="s">
        <v>84</v>
      </c>
      <c r="C329" s="33" t="str">
        <f t="shared" si="5"/>
        <v>Togo|HCD Index - Harmonized test scores</v>
      </c>
      <c r="D329" s="56" t="s">
        <v>85</v>
      </c>
      <c r="E329" s="38">
        <v>384</v>
      </c>
      <c r="F329" s="46">
        <v>5</v>
      </c>
      <c r="G329" s="38">
        <v>383.71780395507699</v>
      </c>
      <c r="H329" s="38">
        <v>401.76837948438407</v>
      </c>
      <c r="I329" s="49">
        <v>467.15</v>
      </c>
      <c r="J329" s="38">
        <v>-0.28219604492301187</v>
      </c>
      <c r="K329" s="38">
        <v>-18.050575529307082</v>
      </c>
      <c r="L329" s="48">
        <v>1</v>
      </c>
      <c r="M329" s="36">
        <v>0.40262088164994531</v>
      </c>
      <c r="N329" s="36">
        <v>0.40118267886000819</v>
      </c>
      <c r="O329" s="36">
        <v>0.49317683878277463</v>
      </c>
      <c r="P329" s="36">
        <v>0.82639847826930912</v>
      </c>
    </row>
    <row r="330" spans="1:16" ht="15.75" customHeight="1" x14ac:dyDescent="0.35">
      <c r="A330" s="40" t="s">
        <v>20</v>
      </c>
      <c r="B330" s="33" t="s">
        <v>86</v>
      </c>
      <c r="C330" s="33" t="str">
        <f t="shared" si="5"/>
        <v>Togo|HCD Index - Youth NEET</v>
      </c>
      <c r="D330" s="56" t="s">
        <v>87</v>
      </c>
      <c r="E330" s="38">
        <v>11.347</v>
      </c>
      <c r="F330" s="46">
        <v>3</v>
      </c>
      <c r="G330" s="38">
        <v>11.894</v>
      </c>
      <c r="H330" s="38">
        <v>10.061452125284042</v>
      </c>
      <c r="I330" s="49">
        <v>6.74</v>
      </c>
      <c r="J330" s="38">
        <v>0.5470000000000006</v>
      </c>
      <c r="K330" s="38">
        <v>1.8325478747159583</v>
      </c>
      <c r="L330" s="48">
        <v>-1</v>
      </c>
      <c r="M330" s="36">
        <v>0.80827704715657955</v>
      </c>
      <c r="N330" s="36">
        <v>0.78944948914462842</v>
      </c>
      <c r="O330" s="36">
        <v>0.85252517729982491</v>
      </c>
      <c r="P330" s="36">
        <v>0.96688434672385393</v>
      </c>
    </row>
    <row r="331" spans="1:16" ht="15.75" customHeight="1" x14ac:dyDescent="0.35">
      <c r="A331" s="40" t="s">
        <v>20</v>
      </c>
      <c r="B331" s="33" t="s">
        <v>88</v>
      </c>
      <c r="C331" s="33" t="str">
        <f t="shared" si="5"/>
        <v>Togo|HCD Index - Youth literacy rate</v>
      </c>
      <c r="D331" s="56" t="s">
        <v>89</v>
      </c>
      <c r="E331" s="34" t="s">
        <v>148</v>
      </c>
      <c r="F331" s="46">
        <v>2</v>
      </c>
      <c r="G331" s="38">
        <v>87.891441345214801</v>
      </c>
      <c r="H331" s="34" t="s">
        <v>148</v>
      </c>
      <c r="I331" s="49">
        <v>87.12</v>
      </c>
      <c r="J331" s="34" t="s">
        <v>148</v>
      </c>
      <c r="K331" s="34" t="s">
        <v>148</v>
      </c>
      <c r="L331" s="48">
        <v>1</v>
      </c>
      <c r="M331" s="36" t="s">
        <v>148</v>
      </c>
      <c r="N331" s="36">
        <v>0.52224166234028735</v>
      </c>
      <c r="O331" s="36" t="s">
        <v>148</v>
      </c>
      <c r="P331" s="36">
        <v>0.51321794436006074</v>
      </c>
    </row>
    <row r="332" spans="1:16" ht="15.75" customHeight="1" x14ac:dyDescent="0.35">
      <c r="A332" s="40" t="s">
        <v>20</v>
      </c>
      <c r="B332" s="33" t="s">
        <v>90</v>
      </c>
      <c r="C332" s="33" t="str">
        <f t="shared" si="5"/>
        <v>Togo|HCD Index - Number of citations</v>
      </c>
      <c r="D332" s="56" t="s">
        <v>91</v>
      </c>
      <c r="E332" s="38">
        <v>3.8210000000000002</v>
      </c>
      <c r="F332" s="46">
        <v>11</v>
      </c>
      <c r="G332" s="38">
        <v>0.14699999999999999</v>
      </c>
      <c r="H332" s="38">
        <v>8.1285341167054899</v>
      </c>
      <c r="I332" s="49">
        <v>9.08</v>
      </c>
      <c r="J332" s="38">
        <v>-3.6740000000000004</v>
      </c>
      <c r="K332" s="38">
        <v>-7.9815341167054896</v>
      </c>
      <c r="L332" s="48">
        <v>1</v>
      </c>
      <c r="M332" s="36">
        <v>2.9862143668772961E-2</v>
      </c>
      <c r="N332" s="36">
        <v>0</v>
      </c>
      <c r="O332" s="36">
        <v>3.4745741775463843E-2</v>
      </c>
      <c r="P332" s="36">
        <v>7.3185161382733177E-2</v>
      </c>
    </row>
    <row r="333" spans="1:16" ht="15.75" customHeight="1" x14ac:dyDescent="0.35">
      <c r="A333" s="40" t="s">
        <v>20</v>
      </c>
      <c r="B333" s="33" t="s">
        <v>92</v>
      </c>
      <c r="C333" s="33" t="str">
        <f t="shared" si="5"/>
        <v>Togo|HCD Index - Penetration rate fin services</v>
      </c>
      <c r="D333" s="56" t="s">
        <v>93</v>
      </c>
      <c r="E333" s="38">
        <v>34.549999999999997</v>
      </c>
      <c r="F333" s="46">
        <v>6</v>
      </c>
      <c r="G333" s="38">
        <v>36.53</v>
      </c>
      <c r="H333" s="38">
        <v>42.300208261580039</v>
      </c>
      <c r="I333" s="49">
        <v>128.75</v>
      </c>
      <c r="J333" s="38">
        <v>1.980000000000004</v>
      </c>
      <c r="K333" s="38">
        <v>-5.7702082615800379</v>
      </c>
      <c r="L333" s="48">
        <v>1</v>
      </c>
      <c r="M333" s="36">
        <v>0.12752975621475909</v>
      </c>
      <c r="N333" s="36">
        <v>0.13526356685197879</v>
      </c>
      <c r="O333" s="36">
        <v>0.15780179818146398</v>
      </c>
      <c r="P333" s="36">
        <v>0.49548875282441907</v>
      </c>
    </row>
    <row r="334" spans="1:16" ht="15.75" customHeight="1" x14ac:dyDescent="0.35">
      <c r="A334" s="40" t="s">
        <v>20</v>
      </c>
      <c r="B334" s="33" t="s">
        <v>94</v>
      </c>
      <c r="C334" s="33" t="str">
        <f t="shared" si="5"/>
        <v>Togo|HCD Index - Individuals using Internet</v>
      </c>
      <c r="D334" s="56" t="s">
        <v>95</v>
      </c>
      <c r="E334" s="38">
        <v>12.360224970000001</v>
      </c>
      <c r="F334" s="46">
        <v>12</v>
      </c>
      <c r="G334" s="38">
        <v>19.3</v>
      </c>
      <c r="H334" s="38">
        <v>14.571619264222093</v>
      </c>
      <c r="I334" s="49">
        <v>36.03</v>
      </c>
      <c r="J334" s="38">
        <v>6.9397750299999998</v>
      </c>
      <c r="K334" s="38">
        <v>4.7283807357779075</v>
      </c>
      <c r="L334" s="48">
        <v>1</v>
      </c>
      <c r="M334" s="36">
        <v>1.3656751512512487E-2</v>
      </c>
      <c r="N334" s="36">
        <v>5.8028767107212498E-2</v>
      </c>
      <c r="O334" s="36">
        <v>2.7796117945152205E-2</v>
      </c>
      <c r="P334" s="36">
        <v>0.16499367931623424</v>
      </c>
    </row>
    <row r="335" spans="1:16" ht="15.75" customHeight="1" x14ac:dyDescent="0.35">
      <c r="A335" s="40" t="s">
        <v>20</v>
      </c>
      <c r="B335" s="33" t="s">
        <v>96</v>
      </c>
      <c r="C335" s="33" t="str">
        <f t="shared" si="5"/>
        <v>Togo|HCD Index - New business density</v>
      </c>
      <c r="D335" s="56" t="s">
        <v>97</v>
      </c>
      <c r="E335" s="38">
        <v>0.58771411695215603</v>
      </c>
      <c r="F335" s="46">
        <v>2</v>
      </c>
      <c r="G335" s="38">
        <v>0.94350481444191403</v>
      </c>
      <c r="H335" s="38">
        <v>0.68504382242157535</v>
      </c>
      <c r="I335" s="49">
        <v>1.47</v>
      </c>
      <c r="J335" s="38">
        <v>0.355790697489758</v>
      </c>
      <c r="K335" s="38">
        <v>0.25846099202033868</v>
      </c>
      <c r="L335" s="48">
        <v>1</v>
      </c>
      <c r="M335" s="36">
        <v>1.3940265443954129E-2</v>
      </c>
      <c r="N335" s="36">
        <v>2.2702024105890617E-2</v>
      </c>
      <c r="O335" s="36">
        <v>1.6337122348806063E-2</v>
      </c>
      <c r="P335" s="36">
        <v>3.5764581452668684E-2</v>
      </c>
    </row>
    <row r="336" spans="1:16" ht="15.75" customHeight="1" x14ac:dyDescent="0.35">
      <c r="A336" s="40" t="s">
        <v>6</v>
      </c>
      <c r="B336" s="33" t="s">
        <v>63</v>
      </c>
      <c r="C336" s="33" t="str">
        <f t="shared" si="5"/>
        <v>Benin|HCD Index - Fertility rate</v>
      </c>
      <c r="D336" s="56" t="s">
        <v>64</v>
      </c>
      <c r="E336" s="38">
        <v>4.9059999999999997</v>
      </c>
      <c r="F336" s="46">
        <v>10</v>
      </c>
      <c r="G336" s="34">
        <v>4.7670000000000003</v>
      </c>
      <c r="H336" s="38">
        <v>4.6586658876019689</v>
      </c>
      <c r="I336" s="49">
        <v>3.51</v>
      </c>
      <c r="J336" s="34">
        <v>-0.13899999999999935</v>
      </c>
      <c r="K336" s="34">
        <v>0.10833411239803148</v>
      </c>
      <c r="L336" s="48">
        <v>-1</v>
      </c>
      <c r="M336" s="36">
        <v>0.39149090278150744</v>
      </c>
      <c r="N336" s="36">
        <v>0.41746571685627082</v>
      </c>
      <c r="O336" s="36">
        <v>0.43771002209003629</v>
      </c>
      <c r="P336" s="36">
        <v>0.65327853268169389</v>
      </c>
    </row>
    <row r="337" spans="1:16" ht="15.75" customHeight="1" x14ac:dyDescent="0.35">
      <c r="A337" s="40" t="s">
        <v>6</v>
      </c>
      <c r="B337" s="33" t="s">
        <v>65</v>
      </c>
      <c r="C337" s="33" t="str">
        <f t="shared" si="5"/>
        <v>Benin|HCD Index - Maternal mortality rate</v>
      </c>
      <c r="D337" s="56" t="s">
        <v>66</v>
      </c>
      <c r="E337" s="38">
        <v>397</v>
      </c>
      <c r="F337" s="46">
        <v>0</v>
      </c>
      <c r="G337" s="38" t="s">
        <v>148</v>
      </c>
      <c r="H337" s="38">
        <v>368.22051777750329</v>
      </c>
      <c r="I337" s="49">
        <v>149.25</v>
      </c>
      <c r="J337" s="38" t="s">
        <v>148</v>
      </c>
      <c r="K337" s="38" t="s">
        <v>148</v>
      </c>
      <c r="L337" s="48">
        <v>-1</v>
      </c>
      <c r="M337" s="36">
        <v>0.6583529979860403</v>
      </c>
      <c r="N337" s="36" t="s">
        <v>148</v>
      </c>
      <c r="O337" s="36">
        <v>0.68455916451669951</v>
      </c>
      <c r="P337" s="36">
        <v>0.88394939010493179</v>
      </c>
    </row>
    <row r="338" spans="1:16" ht="15.75" customHeight="1" x14ac:dyDescent="0.35">
      <c r="A338" s="40" t="s">
        <v>6</v>
      </c>
      <c r="B338" s="33" t="s">
        <v>67</v>
      </c>
      <c r="C338" s="33" t="str">
        <f t="shared" si="5"/>
        <v>Benin|HCD Index - Under-5 mortality rate</v>
      </c>
      <c r="D338" s="56" t="s">
        <v>68</v>
      </c>
      <c r="E338" s="38">
        <v>95.1</v>
      </c>
      <c r="F338" s="46">
        <v>11</v>
      </c>
      <c r="G338" s="38">
        <v>90.3</v>
      </c>
      <c r="H338" s="38">
        <v>82.044301576517498</v>
      </c>
      <c r="I338" s="49">
        <v>36.42</v>
      </c>
      <c r="J338" s="38">
        <v>-4.7999999999999972</v>
      </c>
      <c r="K338" s="38">
        <v>8.2556984234824995</v>
      </c>
      <c r="L338" s="48">
        <v>-1</v>
      </c>
      <c r="M338" s="36">
        <v>0.23804111882112433</v>
      </c>
      <c r="N338" s="36">
        <v>0.27929012136052489</v>
      </c>
      <c r="O338" s="36">
        <v>0.35023581411776555</v>
      </c>
      <c r="P338" s="36">
        <v>0.74232317488905997</v>
      </c>
    </row>
    <row r="339" spans="1:16" ht="15.75" customHeight="1" x14ac:dyDescent="0.35">
      <c r="A339" s="40" t="s">
        <v>6</v>
      </c>
      <c r="B339" s="33" t="s">
        <v>69</v>
      </c>
      <c r="C339" s="33" t="str">
        <f t="shared" si="5"/>
        <v>Benin|HCD Index - Under-5 stunting rate</v>
      </c>
      <c r="D339" s="56" t="s">
        <v>70</v>
      </c>
      <c r="E339" s="38">
        <v>32.9</v>
      </c>
      <c r="F339" s="46">
        <v>13</v>
      </c>
      <c r="G339" s="38">
        <v>31.3</v>
      </c>
      <c r="H339" s="38">
        <v>29.406574435629125</v>
      </c>
      <c r="I339" s="49">
        <v>22.21</v>
      </c>
      <c r="J339" s="38">
        <v>-1.5999999999999979</v>
      </c>
      <c r="K339" s="38">
        <v>1.8934255643708759</v>
      </c>
      <c r="L339" s="48">
        <v>-1</v>
      </c>
      <c r="M339" s="36">
        <v>0.356100346165447</v>
      </c>
      <c r="N339" s="36">
        <v>0.39622432883197622</v>
      </c>
      <c r="O339" s="36">
        <v>0.44370668791021395</v>
      </c>
      <c r="P339" s="36">
        <v>0.62415661473269279</v>
      </c>
    </row>
    <row r="340" spans="1:16" ht="15.75" customHeight="1" x14ac:dyDescent="0.35">
      <c r="A340" s="40" t="s">
        <v>6</v>
      </c>
      <c r="B340" s="33" t="s">
        <v>71</v>
      </c>
      <c r="C340" s="33" t="str">
        <f t="shared" si="5"/>
        <v>Benin|HCD Index - Life expectancy at birth</v>
      </c>
      <c r="D340" s="56" t="s">
        <v>72</v>
      </c>
      <c r="E340" s="38">
        <v>61.173999999999999</v>
      </c>
      <c r="F340" s="46">
        <v>7</v>
      </c>
      <c r="G340" s="38">
        <v>61.771000000000001</v>
      </c>
      <c r="H340" s="38">
        <v>62.494885862157837</v>
      </c>
      <c r="I340" s="49">
        <v>70.290000000000006</v>
      </c>
      <c r="J340" s="38">
        <v>0.59700000000000131</v>
      </c>
      <c r="K340" s="38">
        <v>-0.7238858621578359</v>
      </c>
      <c r="L340" s="48">
        <v>1</v>
      </c>
      <c r="M340" s="36">
        <v>0.24687187666510765</v>
      </c>
      <c r="N340" s="36">
        <v>0.26711950825860531</v>
      </c>
      <c r="O340" s="36">
        <v>0.29167055390804131</v>
      </c>
      <c r="P340" s="36">
        <v>0.55592457234681036</v>
      </c>
    </row>
    <row r="341" spans="1:16" ht="15.75" customHeight="1" x14ac:dyDescent="0.35">
      <c r="A341" s="40" t="s">
        <v>6</v>
      </c>
      <c r="B341" s="33" t="s">
        <v>73</v>
      </c>
      <c r="C341" s="33" t="str">
        <f t="shared" si="5"/>
        <v>Benin|HCD Index - Government health exp.</v>
      </c>
      <c r="D341" s="56" t="s">
        <v>74</v>
      </c>
      <c r="E341" s="34">
        <v>3.7264778600000001</v>
      </c>
      <c r="F341" s="46">
        <v>15</v>
      </c>
      <c r="G341" s="34">
        <v>2.9630443999999998</v>
      </c>
      <c r="H341" s="34">
        <v>4.0468305371172715</v>
      </c>
      <c r="I341" s="49">
        <v>6.64</v>
      </c>
      <c r="J341" s="34">
        <v>-0.76343346000000034</v>
      </c>
      <c r="K341" s="34">
        <v>-1.0837861371172717</v>
      </c>
      <c r="L341" s="48">
        <v>1</v>
      </c>
      <c r="M341" s="36">
        <v>6.1789953737404382E-2</v>
      </c>
      <c r="N341" s="36">
        <v>1.6819570044788835E-2</v>
      </c>
      <c r="O341" s="36">
        <v>8.0660469062892301E-2</v>
      </c>
      <c r="P341" s="36">
        <v>0.2332733868428262</v>
      </c>
    </row>
    <row r="342" spans="1:16" ht="15.75" customHeight="1" x14ac:dyDescent="0.35">
      <c r="A342" s="40" t="s">
        <v>6</v>
      </c>
      <c r="B342" s="33" t="s">
        <v>75</v>
      </c>
      <c r="C342" s="33" t="str">
        <f t="shared" si="5"/>
        <v>Benin|HCD Index - Child Marriage</v>
      </c>
      <c r="D342" s="56" t="s">
        <v>76</v>
      </c>
      <c r="E342" s="38" t="s">
        <v>148</v>
      </c>
      <c r="F342" s="46">
        <v>7</v>
      </c>
      <c r="G342" s="38">
        <v>30.6</v>
      </c>
      <c r="H342" s="38" t="s">
        <v>148</v>
      </c>
      <c r="I342" s="49">
        <v>16.02</v>
      </c>
      <c r="J342" s="38" t="s">
        <v>148</v>
      </c>
      <c r="K342" s="38" t="s">
        <v>148</v>
      </c>
      <c r="L342" s="48">
        <v>-1</v>
      </c>
      <c r="M342" s="36" t="s">
        <v>148</v>
      </c>
      <c r="N342" s="36">
        <v>0.52323877156040355</v>
      </c>
      <c r="O342" s="36" t="s">
        <v>148</v>
      </c>
      <c r="P342" s="36">
        <v>0.89353471144569141</v>
      </c>
    </row>
    <row r="343" spans="1:16" ht="15.75" customHeight="1" x14ac:dyDescent="0.35">
      <c r="A343" s="40" t="s">
        <v>6</v>
      </c>
      <c r="B343" s="33" t="s">
        <v>77</v>
      </c>
      <c r="C343" s="33" t="str">
        <f t="shared" si="5"/>
        <v>Benin|HCD Index - Government Education exp.</v>
      </c>
      <c r="D343" s="56" t="s">
        <v>78</v>
      </c>
      <c r="E343" s="34">
        <v>3.5355899333953902</v>
      </c>
      <c r="F343" s="46">
        <v>10</v>
      </c>
      <c r="G343" s="38">
        <v>2.96519994735718</v>
      </c>
      <c r="H343" s="34">
        <v>3.6217199702555147</v>
      </c>
      <c r="I343" s="49">
        <v>4.13</v>
      </c>
      <c r="J343" s="34">
        <v>-0.57038998603821023</v>
      </c>
      <c r="K343" s="34">
        <v>-0.65652002289833478</v>
      </c>
      <c r="L343" s="48">
        <v>1</v>
      </c>
      <c r="M343" s="36">
        <v>0.30481444528954449</v>
      </c>
      <c r="N343" s="36">
        <v>0.17463742833773901</v>
      </c>
      <c r="O343" s="36">
        <v>0.32447143707209131</v>
      </c>
      <c r="P343" s="36">
        <v>0.44146406829573653</v>
      </c>
    </row>
    <row r="344" spans="1:16" ht="15.75" customHeight="1" x14ac:dyDescent="0.35">
      <c r="A344" s="40" t="s">
        <v>6</v>
      </c>
      <c r="B344" s="33" t="s">
        <v>79</v>
      </c>
      <c r="C344" s="33" t="str">
        <f t="shared" si="5"/>
        <v>Benin|HCD Index - Ratio of teachers</v>
      </c>
      <c r="D344" s="56" t="s">
        <v>80</v>
      </c>
      <c r="E344" s="38">
        <v>55.657589999999999</v>
      </c>
      <c r="F344" s="46">
        <v>8</v>
      </c>
      <c r="G344" s="38">
        <v>49.73169</v>
      </c>
      <c r="H344" s="38">
        <v>55.105152647878327</v>
      </c>
      <c r="I344" s="49">
        <v>52.42</v>
      </c>
      <c r="J344" s="38">
        <v>-5.9258999999999986</v>
      </c>
      <c r="K344" s="38">
        <v>-5.3734626478783269</v>
      </c>
      <c r="L344" s="48">
        <v>-1</v>
      </c>
      <c r="M344" s="36">
        <v>0</v>
      </c>
      <c r="N344" s="36">
        <v>0.16684665668953275</v>
      </c>
      <c r="O344" s="36">
        <v>1.5554147932283552E-2</v>
      </c>
      <c r="P344" s="36">
        <v>9.1039534017630985E-2</v>
      </c>
    </row>
    <row r="345" spans="1:16" ht="15.75" customHeight="1" x14ac:dyDescent="0.35">
      <c r="A345" s="40" t="s">
        <v>6</v>
      </c>
      <c r="B345" s="33" t="s">
        <v>81</v>
      </c>
      <c r="C345" s="33" t="str">
        <f t="shared" si="5"/>
        <v>Benin|HCD Index - Children out of school</v>
      </c>
      <c r="D345" s="56" t="s">
        <v>82</v>
      </c>
      <c r="E345" s="38">
        <v>2.96648001670837</v>
      </c>
      <c r="F345" s="46">
        <v>4</v>
      </c>
      <c r="G345" s="38">
        <v>6.72456979751587</v>
      </c>
      <c r="H345" s="38">
        <v>2.8978503650397052</v>
      </c>
      <c r="I345" s="49">
        <v>2.68</v>
      </c>
      <c r="J345" s="38">
        <v>3.7580897808075</v>
      </c>
      <c r="K345" s="38">
        <v>3.8267194324761649</v>
      </c>
      <c r="L345" s="48">
        <v>-1</v>
      </c>
      <c r="M345" s="36">
        <v>0.96835698168121476</v>
      </c>
      <c r="N345" s="36">
        <v>0.84921750215383829</v>
      </c>
      <c r="O345" s="36">
        <v>0.9705326883451979</v>
      </c>
      <c r="P345" s="36">
        <v>0.9774280037876647</v>
      </c>
    </row>
    <row r="346" spans="1:16" ht="15.75" customHeight="1" x14ac:dyDescent="0.35">
      <c r="A346" s="40" t="s">
        <v>6</v>
      </c>
      <c r="B346" s="33" t="s">
        <v>83</v>
      </c>
      <c r="C346" s="33" t="str">
        <f t="shared" si="5"/>
        <v>Benin|HCD Index - Mean years of schooling</v>
      </c>
      <c r="D346" s="56" t="s">
        <v>72</v>
      </c>
      <c r="E346" s="38">
        <v>3.8</v>
      </c>
      <c r="F346" s="46">
        <v>8</v>
      </c>
      <c r="G346" s="38">
        <v>3.8</v>
      </c>
      <c r="H346" s="38">
        <v>4.0270001293005322</v>
      </c>
      <c r="I346" s="49">
        <v>7.62</v>
      </c>
      <c r="J346" s="38">
        <v>0</v>
      </c>
      <c r="K346" s="38">
        <v>-0.22700012930053237</v>
      </c>
      <c r="L346" s="48">
        <v>1</v>
      </c>
      <c r="M346" s="36">
        <v>0.17127663259006889</v>
      </c>
      <c r="N346" s="36">
        <v>0.17127663259006889</v>
      </c>
      <c r="O346" s="36">
        <v>0.18894927701920772</v>
      </c>
      <c r="P346" s="36">
        <v>0.46895549991856217</v>
      </c>
    </row>
    <row r="347" spans="1:16" ht="15.75" customHeight="1" x14ac:dyDescent="0.35">
      <c r="A347" s="40" t="s">
        <v>6</v>
      </c>
      <c r="B347" s="33" t="s">
        <v>84</v>
      </c>
      <c r="C347" s="33" t="str">
        <f t="shared" si="5"/>
        <v>Benin|HCD Index - Harmonized test scores</v>
      </c>
      <c r="D347" s="56" t="s">
        <v>85</v>
      </c>
      <c r="E347" s="38">
        <v>384</v>
      </c>
      <c r="F347" s="46">
        <v>4</v>
      </c>
      <c r="G347" s="38">
        <v>383.9228515625</v>
      </c>
      <c r="H347" s="38">
        <v>401.76837948438407</v>
      </c>
      <c r="I347" s="49">
        <v>467.15</v>
      </c>
      <c r="J347" s="38">
        <v>-7.71484375E-2</v>
      </c>
      <c r="K347" s="38">
        <v>-17.84552792188407</v>
      </c>
      <c r="L347" s="48">
        <v>1</v>
      </c>
      <c r="M347" s="36">
        <v>0.40262088164994531</v>
      </c>
      <c r="N347" s="36">
        <v>0.40222769719520901</v>
      </c>
      <c r="O347" s="36">
        <v>0.49317683878277463</v>
      </c>
      <c r="P347" s="36">
        <v>0.82639847826930912</v>
      </c>
    </row>
    <row r="348" spans="1:16" ht="15.75" customHeight="1" x14ac:dyDescent="0.35">
      <c r="A348" s="40" t="s">
        <v>6</v>
      </c>
      <c r="B348" s="33" t="s">
        <v>86</v>
      </c>
      <c r="C348" s="33" t="str">
        <f t="shared" si="5"/>
        <v>Benin|HCD Index - Youth NEET</v>
      </c>
      <c r="D348" s="56" t="s">
        <v>87</v>
      </c>
      <c r="E348" s="34">
        <v>31.704000000000001</v>
      </c>
      <c r="F348" s="46">
        <v>14</v>
      </c>
      <c r="G348" s="38">
        <v>36.658999999999999</v>
      </c>
      <c r="H348" s="34">
        <v>28.112124630299224</v>
      </c>
      <c r="I348" s="49">
        <v>18.829999999999998</v>
      </c>
      <c r="J348" s="34">
        <v>4.9549999999999983</v>
      </c>
      <c r="K348" s="34">
        <v>8.5468753697007749</v>
      </c>
      <c r="L348" s="48">
        <v>-1</v>
      </c>
      <c r="M348" s="36">
        <v>0.10759587997323451</v>
      </c>
      <c r="N348" s="36">
        <v>0</v>
      </c>
      <c r="O348" s="36">
        <v>0.23122703517385587</v>
      </c>
      <c r="P348" s="36">
        <v>0.55075141231489888</v>
      </c>
    </row>
    <row r="349" spans="1:16" ht="15.75" customHeight="1" x14ac:dyDescent="0.35">
      <c r="A349" s="40" t="s">
        <v>6</v>
      </c>
      <c r="B349" s="33" t="s">
        <v>88</v>
      </c>
      <c r="C349" s="33" t="str">
        <f t="shared" si="5"/>
        <v>Benin|HCD Index - Youth literacy rate</v>
      </c>
      <c r="D349" s="56" t="s">
        <v>89</v>
      </c>
      <c r="E349" s="38">
        <v>60.948078155517599</v>
      </c>
      <c r="F349" s="46">
        <v>6</v>
      </c>
      <c r="G349" s="38">
        <v>60.948078155517599</v>
      </c>
      <c r="H349" s="38">
        <v>64.384633947311585</v>
      </c>
      <c r="I349" s="49">
        <v>84.7</v>
      </c>
      <c r="J349" s="38">
        <v>0</v>
      </c>
      <c r="K349" s="38">
        <v>-3.4365557917939853</v>
      </c>
      <c r="L349" s="48">
        <v>1</v>
      </c>
      <c r="M349" s="36">
        <v>0.20555271268496372</v>
      </c>
      <c r="N349" s="36">
        <v>0.20555271268496372</v>
      </c>
      <c r="O349" s="36">
        <v>0.24594556329061179</v>
      </c>
      <c r="P349" s="36">
        <v>0.48475254215496372</v>
      </c>
    </row>
    <row r="350" spans="1:16" ht="15.75" customHeight="1" x14ac:dyDescent="0.35">
      <c r="A350" s="40" t="s">
        <v>6</v>
      </c>
      <c r="B350" s="33" t="s">
        <v>90</v>
      </c>
      <c r="C350" s="33" t="str">
        <f t="shared" si="5"/>
        <v>Benin|HCD Index - Number of citations</v>
      </c>
      <c r="D350" s="56" t="s">
        <v>91</v>
      </c>
      <c r="E350" s="38">
        <v>9.0429999999999993</v>
      </c>
      <c r="F350" s="46">
        <v>7</v>
      </c>
      <c r="G350" s="38">
        <v>0.442</v>
      </c>
      <c r="H350" s="38">
        <v>10.447176523218838</v>
      </c>
      <c r="I350" s="49">
        <v>21.5</v>
      </c>
      <c r="J350" s="38">
        <v>-8.6009999999999991</v>
      </c>
      <c r="K350" s="38">
        <v>-10.005176523218838</v>
      </c>
      <c r="L350" s="48">
        <v>1</v>
      </c>
      <c r="M350" s="36">
        <v>7.2844534583418052E-2</v>
      </c>
      <c r="N350" s="36">
        <v>2.0495241933639655E-3</v>
      </c>
      <c r="O350" s="36">
        <v>8.4402340832778325E-2</v>
      </c>
      <c r="P350" s="36">
        <v>0.17537529856858999</v>
      </c>
    </row>
    <row r="351" spans="1:16" ht="15.75" customHeight="1" x14ac:dyDescent="0.35">
      <c r="A351" s="40" t="s">
        <v>6</v>
      </c>
      <c r="B351" s="33" t="s">
        <v>92</v>
      </c>
      <c r="C351" s="33" t="str">
        <f t="shared" si="5"/>
        <v>Benin|HCD Index - Penetration rate fin services</v>
      </c>
      <c r="D351" s="56" t="s">
        <v>93</v>
      </c>
      <c r="E351" s="38">
        <v>69.209999999999994</v>
      </c>
      <c r="F351" s="46">
        <v>4</v>
      </c>
      <c r="G351" s="38">
        <v>111.79</v>
      </c>
      <c r="H351" s="38">
        <v>84.735091571170898</v>
      </c>
      <c r="I351" s="49">
        <v>257.92</v>
      </c>
      <c r="J351" s="38">
        <v>42.580000000000013</v>
      </c>
      <c r="K351" s="38">
        <v>27.054908428829108</v>
      </c>
      <c r="L351" s="48">
        <v>1</v>
      </c>
      <c r="M351" s="36">
        <v>0.26291050201578658</v>
      </c>
      <c r="N351" s="36">
        <v>0.42922649036569299</v>
      </c>
      <c r="O351" s="36">
        <v>0.32355096582231757</v>
      </c>
      <c r="P351" s="36">
        <v>1</v>
      </c>
    </row>
    <row r="352" spans="1:16" ht="15.75" customHeight="1" x14ac:dyDescent="0.35">
      <c r="A352" s="40" t="s">
        <v>6</v>
      </c>
      <c r="B352" s="33" t="s">
        <v>94</v>
      </c>
      <c r="C352" s="33" t="str">
        <f t="shared" si="5"/>
        <v>Benin|HCD Index - Individuals using Internet</v>
      </c>
      <c r="D352" s="56" t="s">
        <v>95</v>
      </c>
      <c r="E352" s="38">
        <v>13.3</v>
      </c>
      <c r="F352" s="46">
        <v>7</v>
      </c>
      <c r="G352" s="38">
        <v>29</v>
      </c>
      <c r="H352" s="38">
        <v>15.679531455498566</v>
      </c>
      <c r="I352" s="49">
        <v>38.770000000000003</v>
      </c>
      <c r="J352" s="38">
        <v>15.7</v>
      </c>
      <c r="K352" s="38">
        <v>13.320468544501434</v>
      </c>
      <c r="L352" s="48">
        <v>1</v>
      </c>
      <c r="M352" s="36">
        <v>1.9665550372188152E-2</v>
      </c>
      <c r="N352" s="36">
        <v>0.12004930082883518</v>
      </c>
      <c r="O352" s="36">
        <v>3.4879963864704717E-2</v>
      </c>
      <c r="P352" s="36">
        <v>0.18250895691816943</v>
      </c>
    </row>
    <row r="353" spans="1:16" ht="15.75" customHeight="1" x14ac:dyDescent="0.35">
      <c r="A353" s="40" t="s">
        <v>6</v>
      </c>
      <c r="B353" s="33" t="s">
        <v>96</v>
      </c>
      <c r="C353" s="33" t="str">
        <f t="shared" si="5"/>
        <v>Benin|HCD Index - New business density</v>
      </c>
      <c r="D353" s="56" t="s">
        <v>97</v>
      </c>
      <c r="E353" s="38">
        <v>0.48635184164268602</v>
      </c>
      <c r="F353" s="46">
        <v>5</v>
      </c>
      <c r="G353" s="38">
        <v>0.60746434234003899</v>
      </c>
      <c r="H353" s="38">
        <v>0.56689522172529483</v>
      </c>
      <c r="I353" s="49">
        <v>1.22</v>
      </c>
      <c r="J353" s="38">
        <v>0.12111250069735296</v>
      </c>
      <c r="K353" s="38">
        <v>4.0569120614744159E-2</v>
      </c>
      <c r="L353" s="48">
        <v>1</v>
      </c>
      <c r="M353" s="36">
        <v>1.1444101828794106E-2</v>
      </c>
      <c r="N353" s="36">
        <v>1.4426637655449239E-2</v>
      </c>
      <c r="O353" s="36">
        <v>1.342757599795997E-2</v>
      </c>
      <c r="P353" s="36">
        <v>2.9504406962309139E-2</v>
      </c>
    </row>
    <row r="354" spans="1:16" ht="15.75" customHeight="1" x14ac:dyDescent="0.35">
      <c r="A354" s="33" t="s">
        <v>6</v>
      </c>
      <c r="B354" s="33" t="s">
        <v>98</v>
      </c>
      <c r="C354" s="33" t="str">
        <f t="shared" si="5"/>
        <v>Benin|HCD Gender Index - Integrated index</v>
      </c>
      <c r="D354" s="56" t="s">
        <v>59</v>
      </c>
      <c r="E354" s="52"/>
      <c r="F354" s="52">
        <v>14</v>
      </c>
      <c r="G354" s="53">
        <v>0.72505427753187579</v>
      </c>
    </row>
    <row r="355" spans="1:16" ht="15.75" customHeight="1" x14ac:dyDescent="0.35">
      <c r="A355" s="33" t="s">
        <v>6</v>
      </c>
      <c r="B355" s="33" t="s">
        <v>99</v>
      </c>
      <c r="C355" s="33" t="str">
        <f t="shared" si="5"/>
        <v>Benin|HCD Gender Index - Health and nutrition</v>
      </c>
      <c r="D355" s="56" t="s">
        <v>59</v>
      </c>
      <c r="E355" s="52"/>
      <c r="F355" s="52">
        <v>5</v>
      </c>
      <c r="G355" s="53">
        <v>1.1001312057481887</v>
      </c>
    </row>
    <row r="356" spans="1:16" ht="15.75" customHeight="1" x14ac:dyDescent="0.35">
      <c r="A356" s="33" t="s">
        <v>6</v>
      </c>
      <c r="B356" s="33" t="s">
        <v>100</v>
      </c>
      <c r="C356" s="33" t="str">
        <f t="shared" si="5"/>
        <v>Benin|HCD Gender Index - Education, skills and labor participation</v>
      </c>
      <c r="D356" s="56" t="s">
        <v>59</v>
      </c>
      <c r="E356" s="52"/>
      <c r="F356" s="52">
        <v>13</v>
      </c>
      <c r="G356" s="53">
        <v>0.66048062046992306</v>
      </c>
    </row>
    <row r="357" spans="1:16" ht="15.75" customHeight="1" x14ac:dyDescent="0.35">
      <c r="A357" s="33" t="s">
        <v>6</v>
      </c>
      <c r="B357" s="33" t="s">
        <v>101</v>
      </c>
      <c r="C357" s="33" t="str">
        <f t="shared" si="5"/>
        <v>Benin|HCD Gender Index - Entrepreneurship, financial inclusion and digital economy</v>
      </c>
      <c r="D357" s="56" t="s">
        <v>59</v>
      </c>
      <c r="E357" s="52"/>
      <c r="F357" s="52">
        <v>13</v>
      </c>
      <c r="G357" s="53">
        <v>0.41455100637751596</v>
      </c>
    </row>
    <row r="358" spans="1:16" ht="15.75" customHeight="1" x14ac:dyDescent="0.35">
      <c r="A358" s="33" t="s">
        <v>13</v>
      </c>
      <c r="B358" s="33" t="s">
        <v>98</v>
      </c>
      <c r="C358" s="33" t="str">
        <f t="shared" si="5"/>
        <v>Liberia|HCD Gender Index - Integrated index</v>
      </c>
      <c r="D358" s="56" t="s">
        <v>59</v>
      </c>
      <c r="E358" s="52"/>
      <c r="F358" s="52">
        <v>11</v>
      </c>
      <c r="G358" s="53">
        <v>0.77091549191003761</v>
      </c>
    </row>
    <row r="359" spans="1:16" ht="15.75" customHeight="1" x14ac:dyDescent="0.35">
      <c r="A359" s="33" t="s">
        <v>13</v>
      </c>
      <c r="B359" s="33" t="s">
        <v>99</v>
      </c>
      <c r="C359" s="33" t="str">
        <f t="shared" si="5"/>
        <v>Liberia|HCD Gender Index - Health and nutrition</v>
      </c>
      <c r="D359" s="56" t="s">
        <v>59</v>
      </c>
      <c r="E359" s="52"/>
      <c r="F359" s="52">
        <v>11</v>
      </c>
      <c r="G359" s="53">
        <v>1.0680616366309235</v>
      </c>
    </row>
    <row r="360" spans="1:16" ht="15.75" customHeight="1" x14ac:dyDescent="0.35">
      <c r="A360" s="33" t="s">
        <v>13</v>
      </c>
      <c r="B360" s="33" t="s">
        <v>100</v>
      </c>
      <c r="C360" s="33" t="str">
        <f t="shared" si="5"/>
        <v>Liberia|HCD Gender Index - Education, skills and labor participation</v>
      </c>
      <c r="D360" s="56" t="s">
        <v>59</v>
      </c>
      <c r="E360" s="52"/>
      <c r="F360" s="52">
        <v>10</v>
      </c>
      <c r="G360" s="53">
        <v>0.72183450478026345</v>
      </c>
    </row>
    <row r="361" spans="1:16" ht="15.75" customHeight="1" x14ac:dyDescent="0.35">
      <c r="A361" s="33" t="s">
        <v>13</v>
      </c>
      <c r="B361" s="33" t="s">
        <v>101</v>
      </c>
      <c r="C361" s="33" t="str">
        <f t="shared" si="5"/>
        <v>Liberia|HCD Gender Index - Entrepreneurship, financial inclusion and digital economy</v>
      </c>
      <c r="D361" s="56" t="s">
        <v>59</v>
      </c>
      <c r="E361" s="52"/>
      <c r="F361" s="52">
        <v>9</v>
      </c>
      <c r="G361" s="53">
        <v>0.5228503343189258</v>
      </c>
    </row>
    <row r="362" spans="1:16" ht="15.75" customHeight="1" x14ac:dyDescent="0.35">
      <c r="A362" s="33" t="s">
        <v>7</v>
      </c>
      <c r="B362" s="33" t="s">
        <v>98</v>
      </c>
      <c r="C362" s="33" t="str">
        <f t="shared" si="5"/>
        <v>Burkina Faso|HCD Gender Index - Integrated index</v>
      </c>
      <c r="D362" s="56" t="s">
        <v>59</v>
      </c>
      <c r="E362" s="52"/>
      <c r="F362" s="52">
        <v>8</v>
      </c>
      <c r="G362" s="53">
        <v>0.82272477391909549</v>
      </c>
    </row>
    <row r="363" spans="1:16" ht="15.75" customHeight="1" x14ac:dyDescent="0.35">
      <c r="A363" s="33" t="s">
        <v>7</v>
      </c>
      <c r="B363" s="33" t="s">
        <v>99</v>
      </c>
      <c r="C363" s="33" t="str">
        <f t="shared" si="5"/>
        <v>Burkina Faso|HCD Gender Index - Health and nutrition</v>
      </c>
      <c r="D363" s="56" t="s">
        <v>59</v>
      </c>
      <c r="E363" s="52"/>
      <c r="F363" s="52">
        <v>6</v>
      </c>
      <c r="G363" s="53">
        <v>1.1000235000898189</v>
      </c>
    </row>
    <row r="364" spans="1:16" ht="15.75" customHeight="1" x14ac:dyDescent="0.35">
      <c r="A364" s="33" t="s">
        <v>7</v>
      </c>
      <c r="B364" s="33" t="s">
        <v>100</v>
      </c>
      <c r="C364" s="33" t="str">
        <f t="shared" si="5"/>
        <v>Burkina Faso|HCD Gender Index - Education, skills and labor participation</v>
      </c>
      <c r="D364" s="56" t="s">
        <v>59</v>
      </c>
      <c r="E364" s="52"/>
      <c r="F364" s="52">
        <v>8</v>
      </c>
      <c r="G364" s="53">
        <v>0.78168927808203303</v>
      </c>
    </row>
    <row r="365" spans="1:16" ht="15.75" customHeight="1" x14ac:dyDescent="0.35">
      <c r="A365" s="33" t="s">
        <v>7</v>
      </c>
      <c r="B365" s="33" t="s">
        <v>101</v>
      </c>
      <c r="C365" s="33" t="str">
        <f t="shared" si="5"/>
        <v>Burkina Faso|HCD Gender Index - Entrepreneurship, financial inclusion and digital economy</v>
      </c>
      <c r="D365" s="56" t="s">
        <v>59</v>
      </c>
      <c r="E365" s="52"/>
      <c r="F365" s="52">
        <v>4</v>
      </c>
      <c r="G365" s="53">
        <v>0.58646154358543467</v>
      </c>
    </row>
    <row r="366" spans="1:16" ht="15.75" customHeight="1" x14ac:dyDescent="0.35">
      <c r="A366" s="33" t="s">
        <v>14</v>
      </c>
      <c r="B366" s="33" t="s">
        <v>98</v>
      </c>
      <c r="C366" s="33" t="str">
        <f t="shared" si="5"/>
        <v>Mali|HCD Gender Index - Integrated index</v>
      </c>
      <c r="D366" s="56" t="s">
        <v>59</v>
      </c>
      <c r="E366" s="52"/>
      <c r="F366" s="52">
        <v>15</v>
      </c>
      <c r="G366" s="53">
        <v>0.69788114681437718</v>
      </c>
    </row>
    <row r="367" spans="1:16" ht="15.75" customHeight="1" x14ac:dyDescent="0.35">
      <c r="A367" s="33" t="s">
        <v>14</v>
      </c>
      <c r="B367" s="33" t="s">
        <v>99</v>
      </c>
      <c r="C367" s="33" t="str">
        <f t="shared" si="5"/>
        <v>Mali|HCD Gender Index - Health and nutrition</v>
      </c>
      <c r="D367" s="56" t="s">
        <v>59</v>
      </c>
      <c r="E367" s="52"/>
      <c r="F367" s="52">
        <v>13</v>
      </c>
      <c r="G367" s="53">
        <v>1.0595234838749306</v>
      </c>
    </row>
    <row r="368" spans="1:16" ht="15.75" customHeight="1" x14ac:dyDescent="0.35">
      <c r="A368" s="33" t="s">
        <v>14</v>
      </c>
      <c r="B368" s="33" t="s">
        <v>100</v>
      </c>
      <c r="C368" s="33" t="str">
        <f t="shared" si="5"/>
        <v>Mali|HCD Gender Index - Education, skills and labor participation</v>
      </c>
      <c r="D368" s="56" t="s">
        <v>59</v>
      </c>
      <c r="E368" s="52"/>
      <c r="F368" s="52">
        <v>11</v>
      </c>
      <c r="G368" s="53">
        <v>0.71272279986918252</v>
      </c>
    </row>
    <row r="369" spans="1:7" ht="15.75" customHeight="1" x14ac:dyDescent="0.35">
      <c r="A369" s="33" t="s">
        <v>14</v>
      </c>
      <c r="B369" s="33" t="s">
        <v>101</v>
      </c>
      <c r="C369" s="33" t="str">
        <f t="shared" si="5"/>
        <v>Mali|HCD Gender Index - Entrepreneurship, financial inclusion and digital economy</v>
      </c>
      <c r="D369" s="56" t="s">
        <v>59</v>
      </c>
      <c r="E369" s="52"/>
      <c r="F369" s="52">
        <v>14</v>
      </c>
      <c r="G369" s="53">
        <v>0.32139715669901853</v>
      </c>
    </row>
    <row r="370" spans="1:7" ht="15.75" customHeight="1" x14ac:dyDescent="0.35">
      <c r="A370" s="33" t="s">
        <v>8</v>
      </c>
      <c r="B370" s="33" t="s">
        <v>98</v>
      </c>
      <c r="C370" s="33" t="str">
        <f t="shared" si="5"/>
        <v>Cabo Verde|HCD Gender Index - Integrated index</v>
      </c>
      <c r="D370" s="56" t="s">
        <v>59</v>
      </c>
      <c r="E370" s="52"/>
      <c r="F370" s="52">
        <v>4</v>
      </c>
      <c r="G370" s="53">
        <v>0.98251936512101878</v>
      </c>
    </row>
    <row r="371" spans="1:7" ht="15.75" customHeight="1" x14ac:dyDescent="0.35">
      <c r="A371" s="33" t="s">
        <v>8</v>
      </c>
      <c r="B371" s="33" t="s">
        <v>99</v>
      </c>
      <c r="C371" s="33" t="str">
        <f t="shared" si="5"/>
        <v>Cabo Verde|HCD Gender Index - Health and nutrition</v>
      </c>
      <c r="D371" s="56" t="s">
        <v>59</v>
      </c>
      <c r="E371" s="52"/>
      <c r="F371" s="52">
        <v>3</v>
      </c>
      <c r="G371" s="53">
        <v>1.102102405550921</v>
      </c>
    </row>
    <row r="372" spans="1:7" ht="15.75" customHeight="1" x14ac:dyDescent="0.35">
      <c r="A372" s="33" t="s">
        <v>8</v>
      </c>
      <c r="B372" s="33" t="s">
        <v>100</v>
      </c>
      <c r="C372" s="33" t="str">
        <f t="shared" si="5"/>
        <v>Cabo Verde|HCD Gender Index - Education, skills and labor participation</v>
      </c>
      <c r="D372" s="56" t="s">
        <v>59</v>
      </c>
      <c r="E372" s="52"/>
      <c r="F372" s="52">
        <v>3</v>
      </c>
      <c r="G372" s="53">
        <v>0.95314799750444312</v>
      </c>
    </row>
    <row r="373" spans="1:7" ht="15.75" customHeight="1" x14ac:dyDescent="0.35">
      <c r="A373" s="33" t="s">
        <v>8</v>
      </c>
      <c r="B373" s="33" t="s">
        <v>101</v>
      </c>
      <c r="C373" s="33" t="str">
        <f t="shared" si="5"/>
        <v>Cabo Verde|HCD Gender Index - Entrepreneurship, financial inclusion and digital economy</v>
      </c>
      <c r="D373" s="56" t="s">
        <v>59</v>
      </c>
      <c r="E373" s="52"/>
      <c r="F373" s="52">
        <v>1</v>
      </c>
      <c r="G373" s="53">
        <v>0.89230769230769236</v>
      </c>
    </row>
    <row r="374" spans="1:7" ht="15.75" customHeight="1" x14ac:dyDescent="0.35">
      <c r="A374" s="33" t="s">
        <v>15</v>
      </c>
      <c r="B374" s="33" t="s">
        <v>98</v>
      </c>
      <c r="C374" s="33" t="str">
        <f t="shared" si="5"/>
        <v>Niger|HCD Gender Index - Integrated index</v>
      </c>
      <c r="D374" s="56" t="s">
        <v>59</v>
      </c>
      <c r="E374" s="52"/>
      <c r="F374" s="52">
        <v>12</v>
      </c>
      <c r="G374" s="53">
        <v>0.74764728230400213</v>
      </c>
    </row>
    <row r="375" spans="1:7" ht="15.75" customHeight="1" x14ac:dyDescent="0.35">
      <c r="A375" s="33" t="s">
        <v>15</v>
      </c>
      <c r="B375" s="33" t="s">
        <v>99</v>
      </c>
      <c r="C375" s="33" t="str">
        <f t="shared" si="5"/>
        <v>Niger|HCD Gender Index - Health and nutrition</v>
      </c>
      <c r="D375" s="56" t="s">
        <v>59</v>
      </c>
      <c r="E375" s="52"/>
      <c r="F375" s="52">
        <v>14</v>
      </c>
      <c r="G375" s="53">
        <v>1.0559695414022374</v>
      </c>
    </row>
    <row r="376" spans="1:7" ht="15.75" customHeight="1" x14ac:dyDescent="0.35">
      <c r="A376" s="33" t="s">
        <v>15</v>
      </c>
      <c r="B376" s="33" t="s">
        <v>100</v>
      </c>
      <c r="C376" s="33" t="str">
        <f t="shared" si="5"/>
        <v>Niger|HCD Gender Index - Education, skills and labor participation</v>
      </c>
      <c r="D376" s="56" t="s">
        <v>59</v>
      </c>
      <c r="E376" s="52"/>
      <c r="F376" s="52">
        <v>12</v>
      </c>
      <c r="G376" s="53">
        <v>0.68591476119174932</v>
      </c>
    </row>
    <row r="377" spans="1:7" ht="15.75" customHeight="1" x14ac:dyDescent="0.35">
      <c r="A377" s="33" t="s">
        <v>15</v>
      </c>
      <c r="B377" s="33" t="s">
        <v>101</v>
      </c>
      <c r="C377" s="33" t="str">
        <f t="shared" si="5"/>
        <v>Niger|HCD Gender Index - Entrepreneurship, financial inclusion and digital economy</v>
      </c>
      <c r="D377" s="56" t="s">
        <v>59</v>
      </c>
      <c r="E377" s="52"/>
      <c r="F377" s="52">
        <v>10</v>
      </c>
      <c r="G377" s="53">
        <v>0.50105754431801952</v>
      </c>
    </row>
    <row r="378" spans="1:7" ht="15.75" customHeight="1" x14ac:dyDescent="0.35">
      <c r="A378" s="33" t="s">
        <v>16</v>
      </c>
      <c r="B378" s="33" t="s">
        <v>98</v>
      </c>
      <c r="C378" s="33" t="str">
        <f t="shared" si="5"/>
        <v>Nigeria|HCD Gender Index - Integrated index</v>
      </c>
      <c r="D378" s="56" t="s">
        <v>59</v>
      </c>
      <c r="E378" s="52"/>
      <c r="F378" s="52">
        <v>5</v>
      </c>
      <c r="G378" s="53">
        <v>0.83125506625422885</v>
      </c>
    </row>
    <row r="379" spans="1:7" ht="15.75" customHeight="1" x14ac:dyDescent="0.35">
      <c r="A379" s="33" t="s">
        <v>16</v>
      </c>
      <c r="B379" s="33" t="s">
        <v>99</v>
      </c>
      <c r="C379" s="33" t="str">
        <f t="shared" si="5"/>
        <v>Nigeria|HCD Gender Index - Health and nutrition</v>
      </c>
      <c r="D379" s="56" t="s">
        <v>59</v>
      </c>
      <c r="E379" s="52"/>
      <c r="F379" s="52">
        <v>10</v>
      </c>
      <c r="G379" s="53">
        <v>1.0748921878659647</v>
      </c>
    </row>
    <row r="380" spans="1:7" ht="15.75" customHeight="1" x14ac:dyDescent="0.35">
      <c r="A380" s="33" t="s">
        <v>16</v>
      </c>
      <c r="B380" s="33" t="s">
        <v>100</v>
      </c>
      <c r="C380" s="33" t="str">
        <f t="shared" si="5"/>
        <v>Nigeria|HCD Gender Index - Education, skills and labor participation</v>
      </c>
      <c r="D380" s="56" t="s">
        <v>59</v>
      </c>
      <c r="E380" s="52"/>
      <c r="F380" s="52">
        <v>6</v>
      </c>
      <c r="G380" s="53">
        <v>0.85460018039533114</v>
      </c>
    </row>
    <row r="381" spans="1:7" ht="15.75" customHeight="1" x14ac:dyDescent="0.35">
      <c r="A381" s="33" t="s">
        <v>16</v>
      </c>
      <c r="B381" s="33" t="s">
        <v>101</v>
      </c>
      <c r="C381" s="33" t="str">
        <f t="shared" si="5"/>
        <v>Nigeria|HCD Gender Index - Entrepreneurship, financial inclusion and digital economy</v>
      </c>
      <c r="D381" s="56" t="s">
        <v>59</v>
      </c>
      <c r="E381" s="52"/>
      <c r="F381" s="52">
        <v>5</v>
      </c>
      <c r="G381" s="53">
        <v>0.56427283050139077</v>
      </c>
    </row>
    <row r="382" spans="1:7" ht="15.75" customHeight="1" x14ac:dyDescent="0.35">
      <c r="A382" s="33" t="s">
        <v>9</v>
      </c>
      <c r="B382" s="33" t="s">
        <v>98</v>
      </c>
      <c r="C382" s="33" t="str">
        <f t="shared" si="5"/>
        <v>Cote d'Ivoire|HCD Gender Index - Integrated index</v>
      </c>
      <c r="D382" s="56" t="s">
        <v>59</v>
      </c>
      <c r="E382" s="52"/>
      <c r="F382" s="52">
        <v>13</v>
      </c>
      <c r="G382" s="53">
        <v>0.73248156987245938</v>
      </c>
    </row>
    <row r="383" spans="1:7" ht="15.75" customHeight="1" x14ac:dyDescent="0.35">
      <c r="A383" s="33" t="s">
        <v>9</v>
      </c>
      <c r="B383" s="33" t="s">
        <v>99</v>
      </c>
      <c r="C383" s="33" t="str">
        <f t="shared" si="5"/>
        <v>Cote d'Ivoire|HCD Gender Index - Health and nutrition</v>
      </c>
      <c r="D383" s="56" t="s">
        <v>59</v>
      </c>
      <c r="E383" s="52"/>
      <c r="F383" s="52">
        <v>7</v>
      </c>
      <c r="G383" s="53">
        <v>1.0882751756503073</v>
      </c>
    </row>
    <row r="384" spans="1:7" ht="15.75" customHeight="1" x14ac:dyDescent="0.35">
      <c r="A384" s="33" t="s">
        <v>9</v>
      </c>
      <c r="B384" s="33" t="s">
        <v>100</v>
      </c>
      <c r="C384" s="33" t="str">
        <f t="shared" si="5"/>
        <v>Cote d'Ivoire|HCD Gender Index - Education, skills and labor participation</v>
      </c>
      <c r="D384" s="56" t="s">
        <v>59</v>
      </c>
      <c r="E384" s="52"/>
      <c r="F384" s="52">
        <v>14</v>
      </c>
      <c r="G384" s="53">
        <v>0.65633467022093472</v>
      </c>
    </row>
    <row r="385" spans="1:7" ht="15.75" customHeight="1" x14ac:dyDescent="0.35">
      <c r="A385" s="33" t="s">
        <v>9</v>
      </c>
      <c r="B385" s="33" t="s">
        <v>101</v>
      </c>
      <c r="C385" s="33" t="str">
        <f t="shared" si="5"/>
        <v>Cote d'Ivoire|HCD Gender Index - Entrepreneurship, financial inclusion and digital economy</v>
      </c>
      <c r="D385" s="56" t="s">
        <v>59</v>
      </c>
      <c r="E385" s="52"/>
      <c r="F385" s="52">
        <v>12</v>
      </c>
      <c r="G385" s="53">
        <v>0.45283486374613635</v>
      </c>
    </row>
    <row r="386" spans="1:7" ht="15.75" customHeight="1" x14ac:dyDescent="0.35">
      <c r="A386" s="33" t="s">
        <v>10</v>
      </c>
      <c r="B386" s="33" t="s">
        <v>98</v>
      </c>
      <c r="C386" s="33" t="str">
        <f t="shared" si="5"/>
        <v>Ghana|HCD Gender Index - Integrated index</v>
      </c>
      <c r="D386" s="56" t="s">
        <v>59</v>
      </c>
      <c r="E386" s="52"/>
      <c r="F386" s="52">
        <v>2</v>
      </c>
      <c r="G386" s="53">
        <v>0.99165509607816571</v>
      </c>
    </row>
    <row r="387" spans="1:7" ht="15.75" customHeight="1" x14ac:dyDescent="0.35">
      <c r="A387" s="33" t="s">
        <v>10</v>
      </c>
      <c r="B387" s="33" t="s">
        <v>99</v>
      </c>
      <c r="C387" s="33" t="str">
        <f t="shared" ref="C387:C450" si="6">A387&amp;"|"&amp;B387</f>
        <v>Ghana|HCD Gender Index - Health and nutrition</v>
      </c>
      <c r="D387" s="56" t="s">
        <v>59</v>
      </c>
      <c r="E387" s="52"/>
      <c r="F387" s="52">
        <v>8</v>
      </c>
      <c r="G387" s="53">
        <v>1.0872077901075814</v>
      </c>
    </row>
    <row r="388" spans="1:7" ht="15.75" customHeight="1" x14ac:dyDescent="0.35">
      <c r="A388" s="33" t="s">
        <v>10</v>
      </c>
      <c r="B388" s="33" t="s">
        <v>100</v>
      </c>
      <c r="C388" s="33" t="str">
        <f t="shared" si="6"/>
        <v>Ghana|HCD Gender Index - Education, skills and labor participation</v>
      </c>
      <c r="D388" s="56" t="s">
        <v>59</v>
      </c>
      <c r="E388" s="52"/>
      <c r="F388" s="52">
        <v>1</v>
      </c>
      <c r="G388" s="53">
        <v>1.3243300008880818</v>
      </c>
    </row>
    <row r="389" spans="1:7" ht="15.75" customHeight="1" x14ac:dyDescent="0.35">
      <c r="A389" s="33" t="s">
        <v>10</v>
      </c>
      <c r="B389" s="33" t="s">
        <v>101</v>
      </c>
      <c r="C389" s="33" t="str">
        <f t="shared" si="6"/>
        <v>Ghana|HCD Gender Index - Entrepreneurship, financial inclusion and digital economy</v>
      </c>
      <c r="D389" s="56" t="s">
        <v>59</v>
      </c>
      <c r="E389" s="52"/>
      <c r="F389" s="52">
        <v>6</v>
      </c>
      <c r="G389" s="53">
        <v>0.5634274972388339</v>
      </c>
    </row>
    <row r="390" spans="1:7" ht="15.75" customHeight="1" x14ac:dyDescent="0.35">
      <c r="A390" s="33" t="s">
        <v>17</v>
      </c>
      <c r="B390" s="33" t="s">
        <v>98</v>
      </c>
      <c r="C390" s="33" t="str">
        <f t="shared" si="6"/>
        <v>Senegal|HCD Gender Index - Integrated index</v>
      </c>
      <c r="D390" s="56" t="s">
        <v>59</v>
      </c>
      <c r="E390" s="52"/>
      <c r="F390" s="52">
        <v>6</v>
      </c>
      <c r="G390" s="53">
        <v>0.82741658003317708</v>
      </c>
    </row>
    <row r="391" spans="1:7" ht="15.75" customHeight="1" x14ac:dyDescent="0.35">
      <c r="A391" s="33" t="s">
        <v>17</v>
      </c>
      <c r="B391" s="33" t="s">
        <v>99</v>
      </c>
      <c r="C391" s="33" t="str">
        <f t="shared" si="6"/>
        <v>Senegal|HCD Gender Index - Health and nutrition</v>
      </c>
      <c r="D391" s="56" t="s">
        <v>59</v>
      </c>
      <c r="E391" s="52"/>
      <c r="F391" s="52">
        <v>1</v>
      </c>
      <c r="G391" s="53">
        <v>1.1617826326677991</v>
      </c>
    </row>
    <row r="392" spans="1:7" ht="15.75" customHeight="1" x14ac:dyDescent="0.35">
      <c r="A392" s="33" t="s">
        <v>17</v>
      </c>
      <c r="B392" s="33" t="s">
        <v>100</v>
      </c>
      <c r="C392" s="33" t="str">
        <f t="shared" si="6"/>
        <v>Senegal|HCD Gender Index - Education, skills and labor participation</v>
      </c>
      <c r="D392" s="56" t="s">
        <v>59</v>
      </c>
      <c r="E392" s="52"/>
      <c r="F392" s="52">
        <v>7</v>
      </c>
      <c r="G392" s="53">
        <v>0.84095890378115568</v>
      </c>
    </row>
    <row r="393" spans="1:7" ht="15.75" customHeight="1" x14ac:dyDescent="0.35">
      <c r="A393" s="33" t="s">
        <v>17</v>
      </c>
      <c r="B393" s="33" t="s">
        <v>101</v>
      </c>
      <c r="C393" s="33" t="str">
        <f t="shared" si="6"/>
        <v>Senegal|HCD Gender Index - Entrepreneurship, financial inclusion and digital economy</v>
      </c>
      <c r="D393" s="56" t="s">
        <v>59</v>
      </c>
      <c r="E393" s="52"/>
      <c r="F393" s="52">
        <v>11</v>
      </c>
      <c r="G393" s="53">
        <v>0.47950820365057628</v>
      </c>
    </row>
    <row r="394" spans="1:7" ht="15.75" customHeight="1" x14ac:dyDescent="0.35">
      <c r="A394" s="33" t="s">
        <v>18</v>
      </c>
      <c r="B394" s="33" t="s">
        <v>98</v>
      </c>
      <c r="C394" s="33" t="str">
        <f t="shared" si="6"/>
        <v>Sierra Leone|HCD Gender Index - Integrated index</v>
      </c>
      <c r="D394" s="56" t="s">
        <v>59</v>
      </c>
      <c r="E394" s="52"/>
      <c r="F394" s="52">
        <v>7</v>
      </c>
      <c r="G394" s="53">
        <v>0.824133685748758</v>
      </c>
    </row>
    <row r="395" spans="1:7" ht="15.75" customHeight="1" x14ac:dyDescent="0.35">
      <c r="A395" s="33" t="s">
        <v>18</v>
      </c>
      <c r="B395" s="33" t="s">
        <v>99</v>
      </c>
      <c r="C395" s="33" t="str">
        <f t="shared" si="6"/>
        <v>Sierra Leone|HCD Gender Index - Health and nutrition</v>
      </c>
      <c r="D395" s="56" t="s">
        <v>59</v>
      </c>
      <c r="E395" s="52"/>
      <c r="F395" s="52">
        <v>15</v>
      </c>
      <c r="G395" s="53">
        <v>1.0516894690314664</v>
      </c>
    </row>
    <row r="396" spans="1:7" ht="15.75" customHeight="1" x14ac:dyDescent="0.35">
      <c r="A396" s="33" t="s">
        <v>18</v>
      </c>
      <c r="B396" s="33" t="s">
        <v>100</v>
      </c>
      <c r="C396" s="33" t="str">
        <f t="shared" si="6"/>
        <v>Sierra Leone|HCD Gender Index - Education, skills and labor participation</v>
      </c>
      <c r="D396" s="56" t="s">
        <v>59</v>
      </c>
      <c r="E396" s="52"/>
      <c r="F396" s="52">
        <v>5</v>
      </c>
      <c r="G396" s="53">
        <v>0.88313207050277232</v>
      </c>
    </row>
    <row r="397" spans="1:7" ht="15.75" customHeight="1" x14ac:dyDescent="0.35">
      <c r="A397" s="33" t="s">
        <v>18</v>
      </c>
      <c r="B397" s="33" t="s">
        <v>101</v>
      </c>
      <c r="C397" s="33" t="str">
        <f t="shared" si="6"/>
        <v>Sierra Leone|HCD Gender Index - Entrepreneurship, financial inclusion and digital economy</v>
      </c>
      <c r="D397" s="56" t="s">
        <v>59</v>
      </c>
      <c r="E397" s="52"/>
      <c r="F397" s="52">
        <v>8</v>
      </c>
      <c r="G397" s="53">
        <v>0.53757951771203538</v>
      </c>
    </row>
    <row r="398" spans="1:7" ht="15.75" customHeight="1" x14ac:dyDescent="0.35">
      <c r="A398" s="33" t="s">
        <v>11</v>
      </c>
      <c r="B398" s="33" t="s">
        <v>98</v>
      </c>
      <c r="C398" s="33" t="str">
        <f t="shared" si="6"/>
        <v>Guinea|HCD Gender Index - Integrated index</v>
      </c>
      <c r="D398" s="56" t="s">
        <v>59</v>
      </c>
      <c r="E398" s="52"/>
      <c r="F398" s="52">
        <v>10</v>
      </c>
      <c r="G398" s="53">
        <v>0.77508182121561242</v>
      </c>
    </row>
    <row r="399" spans="1:7" ht="15.75" customHeight="1" x14ac:dyDescent="0.35">
      <c r="A399" s="33" t="s">
        <v>11</v>
      </c>
      <c r="B399" s="33" t="s">
        <v>99</v>
      </c>
      <c r="C399" s="33" t="str">
        <f t="shared" si="6"/>
        <v>Guinea|HCD Gender Index - Health and nutrition</v>
      </c>
      <c r="D399" s="56" t="s">
        <v>59</v>
      </c>
      <c r="E399" s="52"/>
      <c r="F399" s="52">
        <v>2</v>
      </c>
      <c r="G399" s="53">
        <v>1.102600009294249</v>
      </c>
    </row>
    <row r="400" spans="1:7" ht="15.75" customHeight="1" x14ac:dyDescent="0.35">
      <c r="A400" s="33" t="s">
        <v>11</v>
      </c>
      <c r="B400" s="33" t="s">
        <v>100</v>
      </c>
      <c r="C400" s="33" t="str">
        <f t="shared" si="6"/>
        <v>Guinea|HCD Gender Index - Education, skills and labor participation</v>
      </c>
      <c r="D400" s="56" t="s">
        <v>59</v>
      </c>
      <c r="E400" s="52"/>
      <c r="F400" s="52">
        <v>15</v>
      </c>
      <c r="G400" s="53">
        <v>0.62503501002729056</v>
      </c>
    </row>
    <row r="401" spans="1:7" ht="15.75" customHeight="1" x14ac:dyDescent="0.35">
      <c r="A401" s="33" t="s">
        <v>11</v>
      </c>
      <c r="B401" s="33" t="s">
        <v>101</v>
      </c>
      <c r="C401" s="33" t="str">
        <f t="shared" si="6"/>
        <v>Guinea|HCD Gender Index - Entrepreneurship, financial inclusion and digital economy</v>
      </c>
      <c r="D401" s="56" t="s">
        <v>59</v>
      </c>
      <c r="E401" s="52"/>
      <c r="F401" s="52">
        <v>3</v>
      </c>
      <c r="G401" s="53">
        <v>0.59761044432529742</v>
      </c>
    </row>
    <row r="402" spans="1:7" ht="15.75" customHeight="1" x14ac:dyDescent="0.35">
      <c r="A402" s="33" t="s">
        <v>119</v>
      </c>
      <c r="B402" s="33" t="s">
        <v>98</v>
      </c>
      <c r="C402" s="33" t="str">
        <f t="shared" si="6"/>
        <v>Guinea Bissau|HCD Gender Index - Integrated index</v>
      </c>
      <c r="D402" s="56" t="s">
        <v>59</v>
      </c>
      <c r="E402" s="52"/>
      <c r="F402" s="52">
        <v>3</v>
      </c>
      <c r="G402" s="53">
        <v>0.98299773964780179</v>
      </c>
    </row>
    <row r="403" spans="1:7" ht="15.75" customHeight="1" x14ac:dyDescent="0.35">
      <c r="A403" s="33" t="s">
        <v>119</v>
      </c>
      <c r="B403" s="33" t="s">
        <v>99</v>
      </c>
      <c r="C403" s="33" t="str">
        <f t="shared" si="6"/>
        <v>Guinea Bissau|HCD Gender Index - Health and nutrition</v>
      </c>
      <c r="D403" s="56" t="s">
        <v>59</v>
      </c>
      <c r="E403" s="52"/>
      <c r="F403" s="52">
        <v>9</v>
      </c>
      <c r="G403" s="53">
        <v>1.080014218265807</v>
      </c>
    </row>
    <row r="404" spans="1:7" ht="15.75" customHeight="1" x14ac:dyDescent="0.35">
      <c r="A404" s="33" t="s">
        <v>119</v>
      </c>
      <c r="B404" s="33" t="s">
        <v>100</v>
      </c>
      <c r="C404" s="33" t="str">
        <f t="shared" si="6"/>
        <v>Guinea Bissau|HCD Gender Index - Education, skills and labor participation</v>
      </c>
      <c r="D404" s="56" t="s">
        <v>59</v>
      </c>
      <c r="E404" s="52"/>
      <c r="F404" s="52">
        <v>4</v>
      </c>
      <c r="G404" s="53">
        <v>0.88598126102979657</v>
      </c>
    </row>
    <row r="405" spans="1:7" ht="15.75" customHeight="1" x14ac:dyDescent="0.35">
      <c r="A405" s="33" t="s">
        <v>119</v>
      </c>
      <c r="B405" s="33" t="s">
        <v>101</v>
      </c>
      <c r="C405" s="33" t="str">
        <f t="shared" si="6"/>
        <v>Guinea Bissau|HCD Gender Index - Entrepreneurship, financial inclusion and digital economy</v>
      </c>
      <c r="D405" s="56" t="s">
        <v>59</v>
      </c>
      <c r="E405" s="52"/>
      <c r="F405" s="52">
        <v>0</v>
      </c>
      <c r="G405" s="53" t="s">
        <v>148</v>
      </c>
    </row>
    <row r="406" spans="1:7" ht="15.75" customHeight="1" x14ac:dyDescent="0.35">
      <c r="A406" s="33" t="s">
        <v>120</v>
      </c>
      <c r="B406" s="33" t="s">
        <v>98</v>
      </c>
      <c r="C406" s="33" t="str">
        <f t="shared" si="6"/>
        <v>The Gambia|HCD Gender Index - Integrated index</v>
      </c>
      <c r="D406" s="56" t="s">
        <v>59</v>
      </c>
      <c r="E406" s="52"/>
      <c r="F406" s="52">
        <v>1</v>
      </c>
      <c r="G406" s="53">
        <v>0.99544063618485878</v>
      </c>
    </row>
    <row r="407" spans="1:7" ht="15.75" customHeight="1" x14ac:dyDescent="0.35">
      <c r="A407" s="33" t="s">
        <v>120</v>
      </c>
      <c r="B407" s="33" t="s">
        <v>99</v>
      </c>
      <c r="C407" s="33" t="str">
        <f t="shared" si="6"/>
        <v>The Gambia|HCD Gender Index - Health and nutrition</v>
      </c>
      <c r="D407" s="56" t="s">
        <v>59</v>
      </c>
      <c r="E407" s="52"/>
      <c r="F407" s="52">
        <v>4</v>
      </c>
      <c r="G407" s="53">
        <v>1.1012202299459446</v>
      </c>
    </row>
    <row r="408" spans="1:7" ht="15.75" customHeight="1" x14ac:dyDescent="0.35">
      <c r="A408" s="33" t="s">
        <v>120</v>
      </c>
      <c r="B408" s="33" t="s">
        <v>100</v>
      </c>
      <c r="C408" s="33" t="str">
        <f t="shared" si="6"/>
        <v>The Gambia|HCD Gender Index - Education, skills and labor participation</v>
      </c>
      <c r="D408" s="56" t="s">
        <v>59</v>
      </c>
      <c r="E408" s="52"/>
      <c r="F408" s="52">
        <v>2</v>
      </c>
      <c r="G408" s="53">
        <v>1.0389478324547854</v>
      </c>
    </row>
    <row r="409" spans="1:7" ht="15.75" customHeight="1" x14ac:dyDescent="0.35">
      <c r="A409" s="33" t="s">
        <v>120</v>
      </c>
      <c r="B409" s="33" t="s">
        <v>101</v>
      </c>
      <c r="C409" s="33" t="str">
        <f t="shared" si="6"/>
        <v>The Gambia|HCD Gender Index - Entrepreneurship, financial inclusion and digital economy</v>
      </c>
      <c r="D409" s="56" t="s">
        <v>59</v>
      </c>
      <c r="E409" s="52"/>
      <c r="F409" s="52">
        <v>2</v>
      </c>
      <c r="G409" s="53">
        <v>0.84615384615384615</v>
      </c>
    </row>
    <row r="410" spans="1:7" ht="15.75" customHeight="1" x14ac:dyDescent="0.35">
      <c r="A410" s="33" t="s">
        <v>20</v>
      </c>
      <c r="B410" s="33" t="s">
        <v>98</v>
      </c>
      <c r="C410" s="33" t="str">
        <f t="shared" si="6"/>
        <v>Togo|HCD Gender Index - Integrated index</v>
      </c>
      <c r="D410" s="56" t="s">
        <v>59</v>
      </c>
      <c r="E410" s="52"/>
      <c r="F410" s="52">
        <v>9</v>
      </c>
      <c r="G410" s="53">
        <v>0.78187454336120732</v>
      </c>
    </row>
    <row r="411" spans="1:7" ht="15.75" customHeight="1" x14ac:dyDescent="0.35">
      <c r="A411" s="33" t="s">
        <v>20</v>
      </c>
      <c r="B411" s="33" t="s">
        <v>99</v>
      </c>
      <c r="C411" s="33" t="str">
        <f t="shared" si="6"/>
        <v>Togo|HCD Gender Index - Health and nutrition</v>
      </c>
      <c r="D411" s="56" t="s">
        <v>59</v>
      </c>
      <c r="E411" s="52"/>
      <c r="F411" s="52">
        <v>12</v>
      </c>
      <c r="G411" s="53">
        <v>1.0653356884720868</v>
      </c>
    </row>
    <row r="412" spans="1:7" ht="15.75" customHeight="1" x14ac:dyDescent="0.35">
      <c r="A412" s="33" t="s">
        <v>20</v>
      </c>
      <c r="B412" s="33" t="s">
        <v>100</v>
      </c>
      <c r="C412" s="33" t="str">
        <f t="shared" si="6"/>
        <v>Togo|HCD Gender Index - Education, skills and labor participation</v>
      </c>
      <c r="D412" s="56" t="s">
        <v>59</v>
      </c>
      <c r="E412" s="52"/>
      <c r="F412" s="52">
        <v>9</v>
      </c>
      <c r="G412" s="53">
        <v>0.72638252950495419</v>
      </c>
    </row>
    <row r="413" spans="1:7" ht="15.75" customHeight="1" x14ac:dyDescent="0.35">
      <c r="A413" s="33" t="s">
        <v>20</v>
      </c>
      <c r="B413" s="33" t="s">
        <v>101</v>
      </c>
      <c r="C413" s="33" t="str">
        <f t="shared" si="6"/>
        <v>Togo|HCD Gender Index - Entrepreneurship, financial inclusion and digital economy</v>
      </c>
      <c r="D413" s="56" t="s">
        <v>59</v>
      </c>
      <c r="E413" s="52"/>
      <c r="F413" s="52">
        <v>7</v>
      </c>
      <c r="G413" s="53">
        <v>0.55390541210658106</v>
      </c>
    </row>
    <row r="414" spans="1:7" ht="15.75" customHeight="1" x14ac:dyDescent="0.35">
      <c r="A414" s="40" t="s">
        <v>21</v>
      </c>
      <c r="B414" s="33" t="s">
        <v>98</v>
      </c>
      <c r="C414" s="33" t="str">
        <f t="shared" si="6"/>
        <v>ECOWAS|HCD Gender Index - Integrated index</v>
      </c>
      <c r="D414" s="56" t="s">
        <v>59</v>
      </c>
      <c r="E414" s="52"/>
      <c r="F414" s="52"/>
      <c r="G414" s="53">
        <v>0.82123124160205085</v>
      </c>
    </row>
    <row r="415" spans="1:7" ht="15.75" customHeight="1" x14ac:dyDescent="0.35">
      <c r="A415" s="40" t="s">
        <v>21</v>
      </c>
      <c r="B415" s="33" t="s">
        <v>99</v>
      </c>
      <c r="C415" s="33" t="str">
        <f t="shared" si="6"/>
        <v>ECOWAS|HCD Gender Index - Health and nutrition</v>
      </c>
      <c r="D415" s="56" t="s">
        <v>59</v>
      </c>
      <c r="E415" s="52"/>
      <c r="F415" s="52"/>
      <c r="G415" s="53">
        <v>1.0855335063177429</v>
      </c>
    </row>
    <row r="416" spans="1:7" ht="15.75" customHeight="1" x14ac:dyDescent="0.35">
      <c r="A416" s="40" t="s">
        <v>21</v>
      </c>
      <c r="B416" s="33" t="s">
        <v>100</v>
      </c>
      <c r="C416" s="33" t="str">
        <f t="shared" si="6"/>
        <v>ECOWAS|HCD Gender Index - Education, skills and labor participation</v>
      </c>
      <c r="D416" s="56" t="s">
        <v>59</v>
      </c>
      <c r="E416" s="52"/>
      <c r="F416" s="52"/>
      <c r="G416" s="53">
        <v>0.84457539409754667</v>
      </c>
    </row>
    <row r="417" spans="1:7" ht="15.75" customHeight="1" x14ac:dyDescent="0.35">
      <c r="A417" s="40" t="s">
        <v>21</v>
      </c>
      <c r="B417" s="33" t="s">
        <v>101</v>
      </c>
      <c r="C417" s="33" t="str">
        <f t="shared" si="6"/>
        <v>ECOWAS|HCD Gender Index - Entrepreneurship, financial inclusion and digital economy</v>
      </c>
      <c r="D417" s="56" t="s">
        <v>59</v>
      </c>
      <c r="E417" s="52"/>
      <c r="F417" s="52"/>
      <c r="G417" s="53">
        <v>0.53358482439086308</v>
      </c>
    </row>
    <row r="418" spans="1:7" ht="15.75" customHeight="1" x14ac:dyDescent="0.35">
      <c r="A418" s="40" t="s">
        <v>13</v>
      </c>
      <c r="B418" s="33" t="s">
        <v>104</v>
      </c>
      <c r="C418" s="33" t="str">
        <f t="shared" si="6"/>
        <v>Liberia|HCD Gender Index - Under-5 mortality rate</v>
      </c>
      <c r="D418" s="56" t="s">
        <v>68</v>
      </c>
      <c r="E418" s="52"/>
      <c r="F418" s="52"/>
      <c r="G418" s="52"/>
    </row>
    <row r="419" spans="1:7" ht="15.75" customHeight="1" x14ac:dyDescent="0.35">
      <c r="A419" s="40" t="s">
        <v>6</v>
      </c>
      <c r="B419" s="33" t="s">
        <v>102</v>
      </c>
      <c r="C419" s="33" t="str">
        <f t="shared" si="6"/>
        <v>Benin|HCD Gender Index - Maternal mortality rate</v>
      </c>
      <c r="D419" s="57" t="s">
        <v>103</v>
      </c>
      <c r="E419" s="52"/>
      <c r="F419" s="52"/>
      <c r="G419" s="52">
        <v>0.99602999999999997</v>
      </c>
    </row>
    <row r="420" spans="1:7" ht="15.75" customHeight="1" x14ac:dyDescent="0.35">
      <c r="A420" s="40" t="s">
        <v>6</v>
      </c>
      <c r="B420" s="33" t="s">
        <v>104</v>
      </c>
      <c r="C420" s="33" t="str">
        <f t="shared" si="6"/>
        <v>Benin|HCD Gender Index - Under-5 mortality rate</v>
      </c>
      <c r="D420" s="57" t="s">
        <v>68</v>
      </c>
      <c r="E420" s="52"/>
      <c r="F420" s="52"/>
      <c r="G420" s="52">
        <v>1.1464330413016268</v>
      </c>
    </row>
    <row r="421" spans="1:7" ht="15.75" customHeight="1" x14ac:dyDescent="0.35">
      <c r="A421" s="40" t="s">
        <v>6</v>
      </c>
      <c r="B421" s="33" t="s">
        <v>105</v>
      </c>
      <c r="C421" s="33" t="str">
        <f t="shared" si="6"/>
        <v>Benin|HCD Gender Index - Under-5 stunting rate</v>
      </c>
      <c r="D421" s="57" t="s">
        <v>70</v>
      </c>
      <c r="E421" s="52"/>
      <c r="F421" s="52"/>
      <c r="G421" s="52">
        <v>1.2061855670103092</v>
      </c>
    </row>
    <row r="422" spans="1:7" ht="15.75" customHeight="1" x14ac:dyDescent="0.35">
      <c r="A422" s="40" t="s">
        <v>6</v>
      </c>
      <c r="B422" s="33" t="s">
        <v>106</v>
      </c>
      <c r="C422" s="33" t="str">
        <f t="shared" si="6"/>
        <v>Benin|HCD Gender Index - Life expectancy at birth</v>
      </c>
      <c r="D422" s="57" t="s">
        <v>72</v>
      </c>
      <c r="E422" s="52"/>
      <c r="F422" s="52"/>
      <c r="G422" s="52">
        <v>1.0518762146808192</v>
      </c>
    </row>
    <row r="423" spans="1:7" ht="15.75" customHeight="1" x14ac:dyDescent="0.35">
      <c r="A423" s="40" t="s">
        <v>6</v>
      </c>
      <c r="B423" s="33" t="s">
        <v>107</v>
      </c>
      <c r="C423" s="33" t="str">
        <f t="shared" si="6"/>
        <v>Benin|HCD Gender Index - Children out of school</v>
      </c>
      <c r="D423" s="57" t="s">
        <v>82</v>
      </c>
      <c r="E423" s="52"/>
      <c r="F423" s="52"/>
      <c r="G423" s="52">
        <v>0.35991183277857836</v>
      </c>
    </row>
    <row r="424" spans="1:7" ht="15.75" customHeight="1" x14ac:dyDescent="0.35">
      <c r="A424" s="40" t="s">
        <v>6</v>
      </c>
      <c r="B424" s="33" t="s">
        <v>108</v>
      </c>
      <c r="C424" s="33" t="str">
        <f t="shared" si="6"/>
        <v>Benin|HCD Gender Index - Mean years of schooling</v>
      </c>
      <c r="D424" s="57" t="s">
        <v>72</v>
      </c>
      <c r="E424" s="52"/>
      <c r="F424" s="52"/>
      <c r="G424" s="52">
        <v>0.43636363636363634</v>
      </c>
    </row>
    <row r="425" spans="1:7" ht="15.75" customHeight="1" x14ac:dyDescent="0.35">
      <c r="A425" s="40" t="s">
        <v>6</v>
      </c>
      <c r="B425" s="33" t="s">
        <v>109</v>
      </c>
      <c r="C425" s="33" t="str">
        <f t="shared" si="6"/>
        <v>Benin|HCD Gender Index - Harmonized test scores</v>
      </c>
      <c r="D425" s="57" t="s">
        <v>85</v>
      </c>
      <c r="E425" s="52"/>
      <c r="F425" s="52"/>
      <c r="G425" s="52">
        <v>0.99914969175332835</v>
      </c>
    </row>
    <row r="426" spans="1:7" ht="15.75" customHeight="1" x14ac:dyDescent="0.35">
      <c r="A426" s="40" t="s">
        <v>6</v>
      </c>
      <c r="B426" s="33" t="s">
        <v>110</v>
      </c>
      <c r="C426" s="33" t="str">
        <f t="shared" si="6"/>
        <v>Benin|HCD Gender Index - Youth NEET</v>
      </c>
      <c r="D426" s="57" t="s">
        <v>87</v>
      </c>
      <c r="E426" s="52"/>
      <c r="F426" s="52"/>
      <c r="G426" s="52">
        <v>0.76412079859692961</v>
      </c>
    </row>
    <row r="427" spans="1:7" ht="15.75" customHeight="1" x14ac:dyDescent="0.35">
      <c r="A427" s="40" t="s">
        <v>6</v>
      </c>
      <c r="B427" s="33" t="s">
        <v>111</v>
      </c>
      <c r="C427" s="33" t="str">
        <f t="shared" si="6"/>
        <v>Benin|HCD Gender Index - Youth literacy rate</v>
      </c>
      <c r="D427" s="57" t="s">
        <v>112</v>
      </c>
      <c r="E427" s="52"/>
      <c r="F427" s="52"/>
      <c r="G427" s="52">
        <v>0.74285714285714288</v>
      </c>
    </row>
    <row r="428" spans="1:7" ht="15.75" customHeight="1" x14ac:dyDescent="0.35">
      <c r="A428" s="40" t="s">
        <v>6</v>
      </c>
      <c r="B428" s="33" t="s">
        <v>113</v>
      </c>
      <c r="C428" s="33" t="str">
        <f t="shared" si="6"/>
        <v>Benin|HCD Gender Index - Managerial positions</v>
      </c>
      <c r="D428" s="57"/>
      <c r="E428" s="52"/>
      <c r="F428" s="52"/>
      <c r="G428" s="52">
        <v>0.38</v>
      </c>
    </row>
    <row r="429" spans="1:7" ht="15.75" customHeight="1" x14ac:dyDescent="0.35">
      <c r="A429" s="40" t="s">
        <v>6</v>
      </c>
      <c r="B429" s="33" t="s">
        <v>114</v>
      </c>
      <c r="C429" s="33" t="str">
        <f t="shared" si="6"/>
        <v>Benin|HCD Gender Index - Internet penetration</v>
      </c>
      <c r="D429" s="57" t="s">
        <v>115</v>
      </c>
      <c r="E429" s="52"/>
      <c r="F429" s="52"/>
      <c r="G429" s="52">
        <v>0.28000000000000003</v>
      </c>
    </row>
    <row r="430" spans="1:7" ht="15.75" customHeight="1" x14ac:dyDescent="0.35">
      <c r="A430" s="40" t="s">
        <v>6</v>
      </c>
      <c r="B430" s="33" t="s">
        <v>116</v>
      </c>
      <c r="C430" s="33" t="str">
        <f t="shared" si="6"/>
        <v>Benin|HCD Gender Index - Saving at a financial institution</v>
      </c>
      <c r="D430" s="57" t="s">
        <v>117</v>
      </c>
      <c r="E430" s="52"/>
      <c r="F430" s="52"/>
      <c r="G430" s="52">
        <v>0.58365301913254786</v>
      </c>
    </row>
    <row r="431" spans="1:7" ht="15.75" customHeight="1" x14ac:dyDescent="0.35">
      <c r="A431" s="40" t="s">
        <v>7</v>
      </c>
      <c r="B431" s="33" t="s">
        <v>102</v>
      </c>
      <c r="C431" s="33" t="str">
        <f t="shared" si="6"/>
        <v>Burkina Faso|HCD Gender Index - Maternal mortality rate</v>
      </c>
      <c r="D431" s="57" t="s">
        <v>103</v>
      </c>
      <c r="E431" s="52"/>
      <c r="F431" s="52"/>
      <c r="G431" s="52">
        <v>0.99680000000000002</v>
      </c>
    </row>
    <row r="432" spans="1:7" ht="15.75" customHeight="1" x14ac:dyDescent="0.35">
      <c r="A432" s="40" t="s">
        <v>7</v>
      </c>
      <c r="B432" s="33" t="s">
        <v>104</v>
      </c>
      <c r="C432" s="33" t="str">
        <f t="shared" si="6"/>
        <v>Burkina Faso|HCD Gender Index - Under-5 mortality rate</v>
      </c>
      <c r="D432" s="57" t="s">
        <v>68</v>
      </c>
      <c r="E432" s="52"/>
      <c r="F432" s="52"/>
      <c r="G432" s="52">
        <v>1.118601747815231</v>
      </c>
    </row>
    <row r="433" spans="1:7" ht="15.75" customHeight="1" x14ac:dyDescent="0.35">
      <c r="A433" s="40" t="s">
        <v>7</v>
      </c>
      <c r="B433" s="33" t="s">
        <v>105</v>
      </c>
      <c r="C433" s="33" t="str">
        <f t="shared" si="6"/>
        <v>Burkina Faso|HCD Gender Index - Under-5 stunting rate</v>
      </c>
      <c r="D433" s="57" t="s">
        <v>122</v>
      </c>
      <c r="E433" s="52"/>
      <c r="F433" s="52"/>
      <c r="G433" s="52">
        <v>1.259090909090909</v>
      </c>
    </row>
    <row r="434" spans="1:7" ht="15.75" customHeight="1" x14ac:dyDescent="0.35">
      <c r="A434" s="40" t="s">
        <v>7</v>
      </c>
      <c r="B434" s="33" t="s">
        <v>106</v>
      </c>
      <c r="C434" s="33" t="str">
        <f t="shared" si="6"/>
        <v>Burkina Faso|HCD Gender Index - Life expectancy at birth</v>
      </c>
      <c r="D434" s="57" t="s">
        <v>72</v>
      </c>
      <c r="E434" s="52"/>
      <c r="F434" s="52"/>
      <c r="G434" s="52">
        <v>1.0256013434531355</v>
      </c>
    </row>
    <row r="435" spans="1:7" ht="15.75" customHeight="1" x14ac:dyDescent="0.35">
      <c r="A435" s="40" t="s">
        <v>7</v>
      </c>
      <c r="B435" s="33" t="s">
        <v>107</v>
      </c>
      <c r="C435" s="33" t="str">
        <f t="shared" si="6"/>
        <v>Burkina Faso|HCD Gender Index - Children out of school</v>
      </c>
      <c r="D435" s="57" t="s">
        <v>82</v>
      </c>
      <c r="E435" s="52"/>
      <c r="F435" s="52"/>
      <c r="G435" s="52">
        <v>0.95018070925322518</v>
      </c>
    </row>
    <row r="436" spans="1:7" ht="15.75" customHeight="1" x14ac:dyDescent="0.35">
      <c r="A436" s="40" t="s">
        <v>7</v>
      </c>
      <c r="B436" s="33" t="s">
        <v>108</v>
      </c>
      <c r="C436" s="33" t="str">
        <f t="shared" si="6"/>
        <v>Burkina Faso|HCD Gender Index - Mean years of schooling</v>
      </c>
      <c r="D436" s="57" t="s">
        <v>72</v>
      </c>
      <c r="E436" s="52"/>
      <c r="F436" s="52"/>
      <c r="G436" s="52">
        <v>0.47826086956521746</v>
      </c>
    </row>
    <row r="437" spans="1:7" ht="15.75" customHeight="1" x14ac:dyDescent="0.35">
      <c r="A437" s="40" t="s">
        <v>7</v>
      </c>
      <c r="B437" s="33" t="s">
        <v>109</v>
      </c>
      <c r="C437" s="33" t="str">
        <f t="shared" si="6"/>
        <v>Burkina Faso|HCD Gender Index - Harmonized test scores</v>
      </c>
      <c r="D437" s="57" t="s">
        <v>150</v>
      </c>
      <c r="E437" s="52"/>
      <c r="F437" s="52"/>
      <c r="G437" s="52">
        <v>0.98354594743723667</v>
      </c>
    </row>
    <row r="438" spans="1:7" ht="15.75" customHeight="1" x14ac:dyDescent="0.35">
      <c r="A438" s="40" t="s">
        <v>7</v>
      </c>
      <c r="B438" s="33" t="s">
        <v>110</v>
      </c>
      <c r="C438" s="33" t="str">
        <f t="shared" si="6"/>
        <v>Burkina Faso|HCD Gender Index - Youth NEET</v>
      </c>
      <c r="D438" s="57" t="s">
        <v>87</v>
      </c>
      <c r="E438" s="52"/>
      <c r="F438" s="52"/>
      <c r="G438" s="52">
        <v>0.65270886415448581</v>
      </c>
    </row>
    <row r="439" spans="1:7" ht="15.75" customHeight="1" x14ac:dyDescent="0.35">
      <c r="A439" s="40" t="s">
        <v>7</v>
      </c>
      <c r="B439" s="33" t="s">
        <v>111</v>
      </c>
      <c r="C439" s="33" t="str">
        <f t="shared" si="6"/>
        <v>Burkina Faso|HCD Gender Index - Youth literacy rate</v>
      </c>
      <c r="D439" s="57" t="s">
        <v>112</v>
      </c>
      <c r="E439" s="52"/>
      <c r="F439" s="52"/>
      <c r="G439" s="52">
        <v>0.84375</v>
      </c>
    </row>
    <row r="440" spans="1:7" ht="15.75" customHeight="1" x14ac:dyDescent="0.35">
      <c r="A440" s="40" t="s">
        <v>7</v>
      </c>
      <c r="B440" s="33" t="s">
        <v>113</v>
      </c>
      <c r="C440" s="33" t="str">
        <f t="shared" si="6"/>
        <v>Burkina Faso|HCD Gender Index - Managerial positions</v>
      </c>
      <c r="D440" s="57"/>
      <c r="E440" s="52"/>
      <c r="F440" s="52"/>
      <c r="G440" s="52">
        <v>0.31578947368421051</v>
      </c>
    </row>
    <row r="441" spans="1:7" ht="15.75" customHeight="1" x14ac:dyDescent="0.35">
      <c r="A441" s="40" t="s">
        <v>7</v>
      </c>
      <c r="B441" s="33" t="s">
        <v>114</v>
      </c>
      <c r="C441" s="33" t="str">
        <f t="shared" si="6"/>
        <v>Burkina Faso|HCD Gender Index - Internet penetration</v>
      </c>
      <c r="D441" s="57" t="s">
        <v>115</v>
      </c>
      <c r="E441" s="52"/>
      <c r="F441" s="52"/>
      <c r="G441" s="52">
        <v>0.5</v>
      </c>
    </row>
    <row r="442" spans="1:7" ht="15.75" customHeight="1" x14ac:dyDescent="0.35">
      <c r="A442" s="40" t="s">
        <v>7</v>
      </c>
      <c r="B442" s="33" t="s">
        <v>116</v>
      </c>
      <c r="C442" s="33" t="str">
        <f t="shared" si="6"/>
        <v>Burkina Faso|HCD Gender Index - Saving at a financial institution</v>
      </c>
      <c r="D442" s="57" t="s">
        <v>117</v>
      </c>
      <c r="E442" s="52"/>
      <c r="F442" s="52"/>
      <c r="G442" s="52">
        <v>0.9435951570720934</v>
      </c>
    </row>
    <row r="443" spans="1:7" ht="15.75" customHeight="1" x14ac:dyDescent="0.35">
      <c r="A443" s="40" t="s">
        <v>8</v>
      </c>
      <c r="B443" s="33" t="s">
        <v>102</v>
      </c>
      <c r="C443" s="33" t="str">
        <f t="shared" si="6"/>
        <v>Cabo Verde|HCD Gender Index - Maternal mortality rate</v>
      </c>
      <c r="D443" s="57" t="s">
        <v>103</v>
      </c>
      <c r="E443" s="52"/>
      <c r="F443" s="52"/>
      <c r="G443" s="52">
        <v>0.99941999999999998</v>
      </c>
    </row>
    <row r="444" spans="1:7" ht="15.75" customHeight="1" x14ac:dyDescent="0.35">
      <c r="A444" s="40" t="s">
        <v>8</v>
      </c>
      <c r="B444" s="33" t="s">
        <v>104</v>
      </c>
      <c r="C444" s="33" t="str">
        <f t="shared" si="6"/>
        <v>Cabo Verde|HCD Gender Index - Under-5 mortality rate</v>
      </c>
      <c r="D444" s="57" t="s">
        <v>68</v>
      </c>
      <c r="E444" s="52"/>
      <c r="F444" s="52"/>
      <c r="G444" s="52">
        <v>1.2109375</v>
      </c>
    </row>
    <row r="445" spans="1:7" ht="15.75" customHeight="1" x14ac:dyDescent="0.35">
      <c r="A445" s="40" t="s">
        <v>8</v>
      </c>
      <c r="B445" s="33" t="s">
        <v>105</v>
      </c>
      <c r="C445" s="33" t="str">
        <f t="shared" si="6"/>
        <v>Cabo Verde|HCD Gender Index - Under-5 stunting rate</v>
      </c>
      <c r="D445" s="57" t="s">
        <v>123</v>
      </c>
      <c r="E445" s="52"/>
      <c r="F445" s="52"/>
      <c r="G445" s="52" t="s">
        <v>148</v>
      </c>
    </row>
    <row r="446" spans="1:7" ht="15.75" customHeight="1" x14ac:dyDescent="0.35">
      <c r="A446" s="33" t="s">
        <v>8</v>
      </c>
      <c r="B446" s="33" t="s">
        <v>106</v>
      </c>
      <c r="C446" s="33" t="str">
        <f t="shared" si="6"/>
        <v>Cabo Verde|HCD Gender Index - Life expectancy at birth</v>
      </c>
      <c r="D446" s="57" t="s">
        <v>72</v>
      </c>
      <c r="E446" s="52"/>
      <c r="F446" s="52"/>
      <c r="G446" s="52">
        <v>1.0959497166527632</v>
      </c>
    </row>
    <row r="447" spans="1:7" ht="15.75" customHeight="1" x14ac:dyDescent="0.35">
      <c r="A447" s="33" t="s">
        <v>8</v>
      </c>
      <c r="B447" s="33" t="s">
        <v>107</v>
      </c>
      <c r="C447" s="33" t="str">
        <f t="shared" si="6"/>
        <v>Cabo Verde|HCD Gender Index - Children out of school</v>
      </c>
      <c r="D447" s="57" t="s">
        <v>82</v>
      </c>
      <c r="E447" s="52"/>
      <c r="F447" s="52"/>
      <c r="G447" s="52">
        <v>0.87974062011627485</v>
      </c>
    </row>
    <row r="448" spans="1:7" ht="15.75" customHeight="1" x14ac:dyDescent="0.35">
      <c r="A448" s="33" t="s">
        <v>8</v>
      </c>
      <c r="B448" s="33" t="s">
        <v>108</v>
      </c>
      <c r="C448" s="33" t="str">
        <f t="shared" si="6"/>
        <v>Cabo Verde|HCD Gender Index - Mean years of schooling</v>
      </c>
      <c r="D448" s="57" t="s">
        <v>72</v>
      </c>
      <c r="E448" s="52"/>
      <c r="F448" s="52"/>
      <c r="G448" s="52">
        <v>0.90909090909090917</v>
      </c>
    </row>
    <row r="449" spans="1:7" ht="15.75" customHeight="1" x14ac:dyDescent="0.35">
      <c r="A449" s="33" t="s">
        <v>8</v>
      </c>
      <c r="B449" s="33" t="s">
        <v>109</v>
      </c>
      <c r="C449" s="33" t="str">
        <f t="shared" si="6"/>
        <v>Cabo Verde|HCD Gender Index - Harmonized test scores</v>
      </c>
      <c r="D449" s="57" t="s">
        <v>151</v>
      </c>
      <c r="E449" s="52"/>
      <c r="F449" s="52"/>
      <c r="G449" s="52" t="s">
        <v>148</v>
      </c>
    </row>
    <row r="450" spans="1:7" ht="15.75" customHeight="1" x14ac:dyDescent="0.35">
      <c r="A450" s="33" t="s">
        <v>8</v>
      </c>
      <c r="B450" s="33" t="s">
        <v>110</v>
      </c>
      <c r="C450" s="33" t="str">
        <f t="shared" si="6"/>
        <v>Cabo Verde|HCD Gender Index - Youth NEET</v>
      </c>
      <c r="D450" s="57" t="s">
        <v>87</v>
      </c>
      <c r="E450" s="52"/>
      <c r="F450" s="52"/>
      <c r="G450" s="52">
        <v>1.0135563791779358</v>
      </c>
    </row>
    <row r="451" spans="1:7" ht="15.75" customHeight="1" x14ac:dyDescent="0.35">
      <c r="A451" s="33" t="s">
        <v>8</v>
      </c>
      <c r="B451" s="33" t="s">
        <v>111</v>
      </c>
      <c r="C451" s="33" t="str">
        <f t="shared" ref="C451:C514" si="7">A451&amp;"|"&amp;B451</f>
        <v>Cabo Verde|HCD Gender Index - Youth literacy rate</v>
      </c>
      <c r="D451" s="57" t="s">
        <v>112</v>
      </c>
      <c r="E451" s="52"/>
      <c r="F451" s="52"/>
      <c r="G451" s="52">
        <v>1.010204081632653</v>
      </c>
    </row>
    <row r="452" spans="1:7" ht="15.75" customHeight="1" x14ac:dyDescent="0.35">
      <c r="A452" s="33" t="s">
        <v>8</v>
      </c>
      <c r="B452" s="33" t="s">
        <v>113</v>
      </c>
      <c r="C452" s="33" t="str">
        <f t="shared" si="7"/>
        <v>Cabo Verde|HCD Gender Index - Managerial positions</v>
      </c>
      <c r="D452" s="57"/>
      <c r="E452" s="52"/>
      <c r="F452" s="52"/>
      <c r="G452" s="52" t="s">
        <v>148</v>
      </c>
    </row>
    <row r="453" spans="1:7" ht="15.75" customHeight="1" x14ac:dyDescent="0.35">
      <c r="A453" s="33" t="s">
        <v>8</v>
      </c>
      <c r="B453" s="33" t="s">
        <v>114</v>
      </c>
      <c r="C453" s="33" t="str">
        <f t="shared" si="7"/>
        <v>Cabo Verde|HCD Gender Index - Internet penetration</v>
      </c>
      <c r="D453" s="57" t="s">
        <v>115</v>
      </c>
      <c r="E453" s="52"/>
      <c r="F453" s="52"/>
      <c r="G453" s="52">
        <v>0.89230769230769236</v>
      </c>
    </row>
    <row r="454" spans="1:7" ht="15.75" customHeight="1" x14ac:dyDescent="0.35">
      <c r="A454" s="33" t="s">
        <v>8</v>
      </c>
      <c r="B454" s="33" t="s">
        <v>116</v>
      </c>
      <c r="C454" s="33" t="str">
        <f t="shared" si="7"/>
        <v>Cabo Verde|HCD Gender Index - Saving at a financial institution</v>
      </c>
      <c r="D454" s="57" t="s">
        <v>117</v>
      </c>
      <c r="E454" s="52"/>
      <c r="F454" s="52"/>
      <c r="G454" s="52" t="s">
        <v>148</v>
      </c>
    </row>
    <row r="455" spans="1:7" ht="15.75" customHeight="1" x14ac:dyDescent="0.35">
      <c r="A455" s="33" t="s">
        <v>9</v>
      </c>
      <c r="B455" s="33" t="s">
        <v>102</v>
      </c>
      <c r="C455" s="33" t="str">
        <f t="shared" si="7"/>
        <v>Cote d'Ivoire|HCD Gender Index - Maternal mortality rate</v>
      </c>
      <c r="D455" s="57" t="s">
        <v>103</v>
      </c>
      <c r="E455" s="52"/>
      <c r="F455" s="52"/>
      <c r="G455" s="52">
        <v>0.99382999999999999</v>
      </c>
    </row>
    <row r="456" spans="1:7" ht="15.75" customHeight="1" x14ac:dyDescent="0.35">
      <c r="A456" s="33" t="s">
        <v>9</v>
      </c>
      <c r="B456" s="33" t="s">
        <v>104</v>
      </c>
      <c r="C456" s="33" t="str">
        <f t="shared" si="7"/>
        <v>Cote d'Ivoire|HCD Gender Index - Under-5 mortality rate</v>
      </c>
      <c r="D456" s="57" t="s">
        <v>68</v>
      </c>
      <c r="E456" s="52"/>
      <c r="F456" s="52"/>
      <c r="G456" s="52">
        <v>1.2263610315186246</v>
      </c>
    </row>
    <row r="457" spans="1:7" ht="15.75" customHeight="1" x14ac:dyDescent="0.35">
      <c r="A457" s="33" t="s">
        <v>9</v>
      </c>
      <c r="B457" s="33" t="s">
        <v>105</v>
      </c>
      <c r="C457" s="33" t="str">
        <f t="shared" si="7"/>
        <v>Cote d'Ivoire|HCD Gender Index - Under-5 stunting rate</v>
      </c>
      <c r="D457" s="57" t="s">
        <v>124</v>
      </c>
      <c r="E457" s="52"/>
      <c r="F457" s="52"/>
      <c r="G457" s="52" t="s">
        <v>148</v>
      </c>
    </row>
    <row r="458" spans="1:7" ht="15.75" customHeight="1" x14ac:dyDescent="0.35">
      <c r="A458" s="33" t="s">
        <v>9</v>
      </c>
      <c r="B458" s="33" t="s">
        <v>106</v>
      </c>
      <c r="C458" s="33" t="str">
        <f t="shared" si="7"/>
        <v>Cote d'Ivoire|HCD Gender Index - Life expectancy at birth</v>
      </c>
      <c r="D458" s="57" t="s">
        <v>72</v>
      </c>
      <c r="E458" s="52"/>
      <c r="F458" s="52"/>
      <c r="G458" s="52">
        <v>1.0446344954322972</v>
      </c>
    </row>
    <row r="459" spans="1:7" ht="15.75" customHeight="1" x14ac:dyDescent="0.35">
      <c r="A459" s="33" t="s">
        <v>9</v>
      </c>
      <c r="B459" s="33" t="s">
        <v>107</v>
      </c>
      <c r="C459" s="33" t="str">
        <f t="shared" si="7"/>
        <v>Cote d'Ivoire|HCD Gender Index - Children out of school</v>
      </c>
      <c r="D459" s="57" t="s">
        <v>82</v>
      </c>
      <c r="E459" s="52"/>
      <c r="F459" s="52"/>
      <c r="G459" s="52">
        <v>0.19436829921854126</v>
      </c>
    </row>
    <row r="460" spans="1:7" ht="15.75" customHeight="1" x14ac:dyDescent="0.35">
      <c r="A460" s="33" t="s">
        <v>9</v>
      </c>
      <c r="B460" s="33" t="s">
        <v>108</v>
      </c>
      <c r="C460" s="33" t="str">
        <f t="shared" si="7"/>
        <v>Cote d'Ivoire|HCD Gender Index - Mean years of schooling</v>
      </c>
      <c r="D460" s="57" t="s">
        <v>72</v>
      </c>
      <c r="E460" s="52"/>
      <c r="F460" s="52"/>
      <c r="G460" s="52">
        <v>0.65625</v>
      </c>
    </row>
    <row r="461" spans="1:7" ht="15.75" customHeight="1" x14ac:dyDescent="0.35">
      <c r="A461" s="33" t="s">
        <v>9</v>
      </c>
      <c r="B461" s="33" t="s">
        <v>109</v>
      </c>
      <c r="C461" s="33" t="str">
        <f t="shared" si="7"/>
        <v>Cote d'Ivoire|HCD Gender Index - Harmonized test scores</v>
      </c>
      <c r="D461" s="57" t="s">
        <v>152</v>
      </c>
      <c r="E461" s="52"/>
      <c r="F461" s="52"/>
      <c r="G461" s="52">
        <v>0.9900619571021142</v>
      </c>
    </row>
    <row r="462" spans="1:7" ht="15.75" customHeight="1" x14ac:dyDescent="0.35">
      <c r="A462" s="33" t="s">
        <v>9</v>
      </c>
      <c r="B462" s="33" t="s">
        <v>110</v>
      </c>
      <c r="C462" s="33" t="str">
        <f t="shared" si="7"/>
        <v>Cote d'Ivoire|HCD Gender Index - Youth NEET</v>
      </c>
      <c r="D462" s="57" t="s">
        <v>87</v>
      </c>
      <c r="E462" s="52"/>
      <c r="F462" s="52"/>
      <c r="G462" s="52">
        <v>0.62378879370874885</v>
      </c>
    </row>
    <row r="463" spans="1:7" ht="15.75" customHeight="1" x14ac:dyDescent="0.35">
      <c r="A463" s="33" t="s">
        <v>9</v>
      </c>
      <c r="B463" s="33" t="s">
        <v>111</v>
      </c>
      <c r="C463" s="33" t="str">
        <f t="shared" si="7"/>
        <v>Cote d'Ivoire|HCD Gender Index - Youth literacy rate</v>
      </c>
      <c r="D463" s="57" t="s">
        <v>112</v>
      </c>
      <c r="E463" s="52"/>
      <c r="F463" s="52"/>
      <c r="G463" s="52">
        <v>0.81720430107526887</v>
      </c>
    </row>
    <row r="464" spans="1:7" ht="15.75" customHeight="1" x14ac:dyDescent="0.35">
      <c r="A464" s="33" t="s">
        <v>9</v>
      </c>
      <c r="B464" s="33" t="s">
        <v>113</v>
      </c>
      <c r="C464" s="33" t="str">
        <f t="shared" si="7"/>
        <v>Cote d'Ivoire|HCD Gender Index - Managerial positions</v>
      </c>
      <c r="D464" s="57"/>
      <c r="E464" s="52"/>
      <c r="F464" s="52"/>
      <c r="G464" s="52">
        <v>0.28534704370179947</v>
      </c>
    </row>
    <row r="465" spans="1:7" ht="15.75" customHeight="1" x14ac:dyDescent="0.35">
      <c r="A465" s="33" t="s">
        <v>9</v>
      </c>
      <c r="B465" s="33" t="s">
        <v>114</v>
      </c>
      <c r="C465" s="33" t="str">
        <f t="shared" si="7"/>
        <v>Cote d'Ivoire|HCD Gender Index - Internet penetration</v>
      </c>
      <c r="D465" s="57" t="s">
        <v>115</v>
      </c>
      <c r="E465" s="52"/>
      <c r="F465" s="52"/>
      <c r="G465" s="52">
        <v>0.5</v>
      </c>
    </row>
    <row r="466" spans="1:7" ht="15.75" customHeight="1" x14ac:dyDescent="0.35">
      <c r="A466" s="33" t="s">
        <v>9</v>
      </c>
      <c r="B466" s="33" t="s">
        <v>116</v>
      </c>
      <c r="C466" s="33" t="str">
        <f t="shared" si="7"/>
        <v>Cote d'Ivoire|HCD Gender Index - Saving at a financial institution</v>
      </c>
      <c r="D466" s="57" t="s">
        <v>117</v>
      </c>
      <c r="E466" s="52"/>
      <c r="F466" s="52"/>
      <c r="G466" s="52">
        <v>0.57315754753660952</v>
      </c>
    </row>
    <row r="467" spans="1:7" ht="15.75" customHeight="1" x14ac:dyDescent="0.35">
      <c r="A467" s="33" t="s">
        <v>10</v>
      </c>
      <c r="B467" s="33" t="s">
        <v>102</v>
      </c>
      <c r="C467" s="33" t="str">
        <f t="shared" si="7"/>
        <v>Ghana|HCD Gender Index - Maternal mortality rate</v>
      </c>
      <c r="D467" s="57" t="s">
        <v>103</v>
      </c>
      <c r="E467" s="52"/>
      <c r="F467" s="52"/>
      <c r="G467" s="52">
        <v>0.99692000000000003</v>
      </c>
    </row>
    <row r="468" spans="1:7" ht="15.75" customHeight="1" x14ac:dyDescent="0.35">
      <c r="A468" s="33" t="s">
        <v>10</v>
      </c>
      <c r="B468" s="33" t="s">
        <v>104</v>
      </c>
      <c r="C468" s="33" t="str">
        <f t="shared" si="7"/>
        <v>Ghana|HCD Gender Index - Under-5 mortality rate</v>
      </c>
      <c r="D468" s="57" t="s">
        <v>68</v>
      </c>
      <c r="E468" s="52"/>
      <c r="F468" s="52"/>
      <c r="G468" s="52">
        <v>1.23</v>
      </c>
    </row>
    <row r="469" spans="1:7" ht="15.75" customHeight="1" x14ac:dyDescent="0.35">
      <c r="A469" s="33" t="s">
        <v>10</v>
      </c>
      <c r="B469" s="33" t="s">
        <v>105</v>
      </c>
      <c r="C469" s="33" t="str">
        <f t="shared" si="7"/>
        <v>Ghana|HCD Gender Index - Under-5 stunting rate</v>
      </c>
      <c r="D469" s="57" t="s">
        <v>125</v>
      </c>
      <c r="E469" s="52"/>
      <c r="F469" s="52"/>
      <c r="G469" s="52" t="s">
        <v>148</v>
      </c>
    </row>
    <row r="470" spans="1:7" ht="15.75" customHeight="1" x14ac:dyDescent="0.35">
      <c r="A470" s="33" t="s">
        <v>10</v>
      </c>
      <c r="B470" s="33" t="s">
        <v>106</v>
      </c>
      <c r="C470" s="33" t="str">
        <f t="shared" si="7"/>
        <v>Ghana|HCD Gender Index - Life expectancy at birth</v>
      </c>
      <c r="D470" s="57" t="s">
        <v>72</v>
      </c>
      <c r="E470" s="52"/>
      <c r="F470" s="52"/>
      <c r="G470" s="52">
        <v>1.0347033703227446</v>
      </c>
    </row>
    <row r="471" spans="1:7" ht="15.75" customHeight="1" x14ac:dyDescent="0.35">
      <c r="A471" s="33" t="s">
        <v>10</v>
      </c>
      <c r="B471" s="33" t="s">
        <v>107</v>
      </c>
      <c r="C471" s="33" t="str">
        <f t="shared" si="7"/>
        <v>Ghana|HCD Gender Index - Children out of school</v>
      </c>
      <c r="D471" s="57" t="s">
        <v>82</v>
      </c>
      <c r="E471" s="52"/>
      <c r="F471" s="52"/>
      <c r="G471" s="52">
        <v>2.9115634151879948</v>
      </c>
    </row>
    <row r="472" spans="1:7" ht="15.75" customHeight="1" x14ac:dyDescent="0.35">
      <c r="A472" s="33" t="s">
        <v>10</v>
      </c>
      <c r="B472" s="33" t="s">
        <v>108</v>
      </c>
      <c r="C472" s="33" t="str">
        <f t="shared" si="7"/>
        <v>Ghana|HCD Gender Index - Mean years of schooling</v>
      </c>
      <c r="D472" s="57" t="s">
        <v>72</v>
      </c>
      <c r="E472" s="52"/>
      <c r="F472" s="52"/>
      <c r="G472" s="52">
        <v>0.81481481481481477</v>
      </c>
    </row>
    <row r="473" spans="1:7" ht="15.75" customHeight="1" x14ac:dyDescent="0.35">
      <c r="A473" s="33" t="s">
        <v>10</v>
      </c>
      <c r="B473" s="33" t="s">
        <v>109</v>
      </c>
      <c r="C473" s="33" t="str">
        <f t="shared" si="7"/>
        <v>Ghana|HCD Gender Index - Harmonized test scores</v>
      </c>
      <c r="D473" s="57" t="s">
        <v>153</v>
      </c>
      <c r="E473" s="52"/>
      <c r="F473" s="52"/>
      <c r="G473" s="52">
        <v>0.9926004605947838</v>
      </c>
    </row>
    <row r="474" spans="1:7" ht="15.75" customHeight="1" x14ac:dyDescent="0.35">
      <c r="A474" s="40" t="s">
        <v>10</v>
      </c>
      <c r="B474" s="33" t="s">
        <v>110</v>
      </c>
      <c r="C474" s="33" t="str">
        <f t="shared" si="7"/>
        <v>Ghana|HCD Gender Index - Youth NEET</v>
      </c>
      <c r="D474" s="57" t="s">
        <v>87</v>
      </c>
      <c r="E474" s="52"/>
      <c r="F474" s="52"/>
      <c r="G474" s="52">
        <v>0.91342400201485963</v>
      </c>
    </row>
    <row r="475" spans="1:7" ht="15.75" customHeight="1" x14ac:dyDescent="0.35">
      <c r="A475" s="40" t="s">
        <v>10</v>
      </c>
      <c r="B475" s="33" t="s">
        <v>111</v>
      </c>
      <c r="C475" s="33" t="str">
        <f t="shared" si="7"/>
        <v>Ghana|HCD Gender Index - Youth literacy rate</v>
      </c>
      <c r="D475" s="57" t="s">
        <v>112</v>
      </c>
      <c r="E475" s="52"/>
      <c r="F475" s="52"/>
      <c r="G475" s="52">
        <v>0.989247311827957</v>
      </c>
    </row>
    <row r="476" spans="1:7" ht="15.75" customHeight="1" x14ac:dyDescent="0.35">
      <c r="A476" s="40" t="s">
        <v>10</v>
      </c>
      <c r="B476" s="33" t="s">
        <v>113</v>
      </c>
      <c r="C476" s="33" t="str">
        <f t="shared" si="7"/>
        <v>Ghana|HCD Gender Index - Managerial positions</v>
      </c>
      <c r="D476" s="57"/>
      <c r="E476" s="52"/>
      <c r="F476" s="52"/>
      <c r="G476" s="52">
        <v>0.3623978201634877</v>
      </c>
    </row>
    <row r="477" spans="1:7" ht="15.75" customHeight="1" x14ac:dyDescent="0.35">
      <c r="A477" s="40" t="s">
        <v>10</v>
      </c>
      <c r="B477" s="33" t="s">
        <v>114</v>
      </c>
      <c r="C477" s="33" t="str">
        <f t="shared" si="7"/>
        <v>Ghana|HCD Gender Index - Internet penetration</v>
      </c>
      <c r="D477" s="57" t="s">
        <v>115</v>
      </c>
      <c r="E477" s="52"/>
      <c r="F477" s="52"/>
      <c r="G477" s="52">
        <v>0.5757575757575758</v>
      </c>
    </row>
    <row r="478" spans="1:7" ht="15.75" customHeight="1" x14ac:dyDescent="0.35">
      <c r="A478" s="40" t="s">
        <v>10</v>
      </c>
      <c r="B478" s="33" t="s">
        <v>116</v>
      </c>
      <c r="C478" s="33" t="str">
        <f t="shared" si="7"/>
        <v>Ghana|HCD Gender Index - Saving at a financial institution</v>
      </c>
      <c r="D478" s="57" t="s">
        <v>117</v>
      </c>
      <c r="E478" s="52"/>
      <c r="F478" s="52"/>
      <c r="G478" s="52">
        <v>0.75212709579543813</v>
      </c>
    </row>
    <row r="479" spans="1:7" ht="15.75" customHeight="1" x14ac:dyDescent="0.35">
      <c r="A479" s="40" t="s">
        <v>11</v>
      </c>
      <c r="B479" s="33" t="s">
        <v>102</v>
      </c>
      <c r="C479" s="33" t="str">
        <f t="shared" si="7"/>
        <v>Guinea|HCD Gender Index - Maternal mortality rate</v>
      </c>
      <c r="D479" s="57" t="s">
        <v>103</v>
      </c>
      <c r="E479" s="52"/>
      <c r="F479" s="52"/>
      <c r="G479" s="52">
        <v>0.99424000000000001</v>
      </c>
    </row>
    <row r="480" spans="1:7" ht="15.75" customHeight="1" x14ac:dyDescent="0.35">
      <c r="A480" s="40" t="s">
        <v>11</v>
      </c>
      <c r="B480" s="33" t="s">
        <v>104</v>
      </c>
      <c r="C480" s="33" t="str">
        <f t="shared" si="7"/>
        <v>Guinea|HCD Gender Index - Under-5 mortality rate</v>
      </c>
      <c r="D480" s="57" t="s">
        <v>68</v>
      </c>
      <c r="E480" s="52"/>
      <c r="F480" s="52"/>
      <c r="G480" s="52">
        <v>1.1342281879194631</v>
      </c>
    </row>
    <row r="481" spans="1:7" ht="15.75" customHeight="1" x14ac:dyDescent="0.35">
      <c r="A481" s="40" t="s">
        <v>11</v>
      </c>
      <c r="B481" s="33" t="s">
        <v>105</v>
      </c>
      <c r="C481" s="33" t="str">
        <f t="shared" si="7"/>
        <v>Guinea|HCD Gender Index - Under-5 stunting rate</v>
      </c>
      <c r="D481" s="57" t="s">
        <v>126</v>
      </c>
      <c r="E481" s="52"/>
      <c r="F481" s="52"/>
      <c r="G481" s="52">
        <v>1.261194029850746</v>
      </c>
    </row>
    <row r="482" spans="1:7" ht="15.75" customHeight="1" x14ac:dyDescent="0.35">
      <c r="A482" s="40" t="s">
        <v>11</v>
      </c>
      <c r="B482" s="33" t="s">
        <v>106</v>
      </c>
      <c r="C482" s="33" t="str">
        <f t="shared" si="7"/>
        <v>Guinea|HCD Gender Index - Life expectancy at birth</v>
      </c>
      <c r="D482" s="57" t="s">
        <v>72</v>
      </c>
      <c r="E482" s="52"/>
      <c r="F482" s="52"/>
      <c r="G482" s="52">
        <v>1.0207378194067867</v>
      </c>
    </row>
    <row r="483" spans="1:7" ht="15.75" customHeight="1" x14ac:dyDescent="0.35">
      <c r="A483" s="40" t="s">
        <v>11</v>
      </c>
      <c r="B483" s="33" t="s">
        <v>107</v>
      </c>
      <c r="C483" s="33" t="str">
        <f t="shared" si="7"/>
        <v>Guinea|HCD Gender Index - Children out of school</v>
      </c>
      <c r="D483" s="57" t="s">
        <v>82</v>
      </c>
      <c r="E483" s="52"/>
      <c r="F483" s="52"/>
      <c r="G483" s="52" t="s">
        <v>148</v>
      </c>
    </row>
    <row r="484" spans="1:7" ht="15.75" customHeight="1" x14ac:dyDescent="0.35">
      <c r="A484" s="40" t="s">
        <v>11</v>
      </c>
      <c r="B484" s="33" t="s">
        <v>108</v>
      </c>
      <c r="C484" s="33" t="str">
        <f t="shared" si="7"/>
        <v>Guinea|HCD Gender Index - Mean years of schooling</v>
      </c>
      <c r="D484" s="57" t="s">
        <v>72</v>
      </c>
      <c r="E484" s="52"/>
      <c r="F484" s="52"/>
      <c r="G484" s="52">
        <v>0.35714285714285715</v>
      </c>
    </row>
    <row r="485" spans="1:7" ht="15.75" customHeight="1" x14ac:dyDescent="0.35">
      <c r="A485" s="40" t="s">
        <v>11</v>
      </c>
      <c r="B485" s="33" t="s">
        <v>109</v>
      </c>
      <c r="C485" s="33" t="str">
        <f t="shared" si="7"/>
        <v>Guinea|HCD Gender Index - Harmonized test scores</v>
      </c>
      <c r="D485" s="57" t="s">
        <v>154</v>
      </c>
      <c r="E485" s="52"/>
      <c r="F485" s="52"/>
      <c r="G485" s="52">
        <v>0.95319150057639768</v>
      </c>
    </row>
    <row r="486" spans="1:7" ht="15.75" customHeight="1" x14ac:dyDescent="0.35">
      <c r="A486" s="40" t="s">
        <v>11</v>
      </c>
      <c r="B486" s="33" t="s">
        <v>110</v>
      </c>
      <c r="C486" s="33" t="str">
        <f t="shared" si="7"/>
        <v>Guinea|HCD Gender Index - Youth NEET</v>
      </c>
      <c r="D486" s="57" t="s">
        <v>87</v>
      </c>
      <c r="E486" s="52"/>
      <c r="F486" s="52"/>
      <c r="G486" s="52">
        <v>0.57551996810419292</v>
      </c>
    </row>
    <row r="487" spans="1:7" ht="15.75" customHeight="1" x14ac:dyDescent="0.35">
      <c r="A487" s="40" t="s">
        <v>11</v>
      </c>
      <c r="B487" s="33" t="s">
        <v>111</v>
      </c>
      <c r="C487" s="33" t="str">
        <f t="shared" si="7"/>
        <v>Guinea|HCD Gender Index - Youth literacy rate</v>
      </c>
      <c r="D487" s="57" t="s">
        <v>112</v>
      </c>
      <c r="E487" s="52"/>
      <c r="F487" s="52"/>
      <c r="G487" s="52">
        <v>0.61428571428571432</v>
      </c>
    </row>
    <row r="488" spans="1:7" ht="15.75" customHeight="1" x14ac:dyDescent="0.35">
      <c r="A488" s="40" t="s">
        <v>11</v>
      </c>
      <c r="B488" s="33" t="s">
        <v>113</v>
      </c>
      <c r="C488" s="33" t="str">
        <f t="shared" si="7"/>
        <v>Guinea|HCD Gender Index - Managerial positions</v>
      </c>
      <c r="D488" s="57"/>
      <c r="E488" s="52"/>
      <c r="F488" s="52"/>
      <c r="G488" s="52">
        <v>0.39</v>
      </c>
    </row>
    <row r="489" spans="1:7" ht="15.75" customHeight="1" x14ac:dyDescent="0.35">
      <c r="A489" s="40" t="s">
        <v>11</v>
      </c>
      <c r="B489" s="33" t="s">
        <v>114</v>
      </c>
      <c r="C489" s="33" t="str">
        <f t="shared" si="7"/>
        <v>Guinea|HCD Gender Index - Internet penetration</v>
      </c>
      <c r="D489" s="57" t="s">
        <v>115</v>
      </c>
      <c r="E489" s="52"/>
      <c r="F489" s="52"/>
      <c r="G489" s="52">
        <v>0.66666666666666663</v>
      </c>
    </row>
    <row r="490" spans="1:7" ht="15.75" customHeight="1" x14ac:dyDescent="0.35">
      <c r="A490" s="40" t="s">
        <v>11</v>
      </c>
      <c r="B490" s="33" t="s">
        <v>116</v>
      </c>
      <c r="C490" s="33" t="str">
        <f t="shared" si="7"/>
        <v>Guinea|HCD Gender Index - Saving at a financial institution</v>
      </c>
      <c r="D490" s="57" t="s">
        <v>117</v>
      </c>
      <c r="E490" s="52"/>
      <c r="F490" s="52"/>
      <c r="G490" s="52">
        <v>0.7361646663092255</v>
      </c>
    </row>
    <row r="491" spans="1:7" ht="15.75" customHeight="1" x14ac:dyDescent="0.35">
      <c r="A491" s="40" t="s">
        <v>119</v>
      </c>
      <c r="B491" s="33" t="s">
        <v>102</v>
      </c>
      <c r="C491" s="33" t="str">
        <f t="shared" si="7"/>
        <v>Guinea Bissau|HCD Gender Index - Maternal mortality rate</v>
      </c>
      <c r="D491" s="57" t="s">
        <v>103</v>
      </c>
      <c r="E491" s="52"/>
      <c r="F491" s="52"/>
      <c r="G491" s="52">
        <v>0.99333000000000005</v>
      </c>
    </row>
    <row r="492" spans="1:7" ht="15.75" customHeight="1" x14ac:dyDescent="0.35">
      <c r="A492" s="40" t="s">
        <v>119</v>
      </c>
      <c r="B492" s="33" t="s">
        <v>104</v>
      </c>
      <c r="C492" s="33" t="str">
        <f t="shared" si="7"/>
        <v>Guinea Bissau|HCD Gender Index - Under-5 mortality rate</v>
      </c>
      <c r="D492" s="57" t="s">
        <v>68</v>
      </c>
      <c r="E492" s="52"/>
      <c r="F492" s="52"/>
      <c r="G492" s="52">
        <v>1.177304964539007</v>
      </c>
    </row>
    <row r="493" spans="1:7" ht="15.75" customHeight="1" x14ac:dyDescent="0.35">
      <c r="A493" s="40" t="s">
        <v>119</v>
      </c>
      <c r="B493" s="33" t="s">
        <v>105</v>
      </c>
      <c r="C493" s="33" t="str">
        <f t="shared" si="7"/>
        <v>Guinea Bissau|HCD Gender Index - Under-5 stunting rate</v>
      </c>
      <c r="D493" s="57" t="s">
        <v>127</v>
      </c>
      <c r="E493" s="52"/>
      <c r="F493" s="52"/>
      <c r="G493" s="52" t="s">
        <v>148</v>
      </c>
    </row>
    <row r="494" spans="1:7" ht="15.75" customHeight="1" x14ac:dyDescent="0.35">
      <c r="A494" s="40" t="s">
        <v>119</v>
      </c>
      <c r="B494" s="33" t="s">
        <v>106</v>
      </c>
      <c r="C494" s="33" t="str">
        <f t="shared" si="7"/>
        <v>Guinea Bissau|HCD Gender Index - Life expectancy at birth</v>
      </c>
      <c r="D494" s="57" t="s">
        <v>72</v>
      </c>
      <c r="E494" s="52"/>
      <c r="F494" s="52"/>
      <c r="G494" s="52">
        <v>1.069407690258414</v>
      </c>
    </row>
    <row r="495" spans="1:7" ht="15.75" customHeight="1" x14ac:dyDescent="0.35">
      <c r="A495" s="40" t="s">
        <v>119</v>
      </c>
      <c r="B495" s="33" t="s">
        <v>107</v>
      </c>
      <c r="C495" s="33" t="str">
        <f t="shared" si="7"/>
        <v>Guinea Bissau|HCD Gender Index - Children out of school</v>
      </c>
      <c r="D495" s="57" t="s">
        <v>82</v>
      </c>
      <c r="E495" s="52"/>
      <c r="F495" s="52"/>
      <c r="G495" s="52">
        <v>1.0934066873226584</v>
      </c>
    </row>
    <row r="496" spans="1:7" ht="15.75" customHeight="1" x14ac:dyDescent="0.35">
      <c r="A496" s="40" t="s">
        <v>119</v>
      </c>
      <c r="B496" s="33" t="s">
        <v>108</v>
      </c>
      <c r="C496" s="33" t="str">
        <f t="shared" si="7"/>
        <v>Guinea Bissau|HCD Gender Index - Mean years of schooling</v>
      </c>
      <c r="D496" s="57" t="s">
        <v>72</v>
      </c>
      <c r="E496" s="52"/>
      <c r="F496" s="52"/>
      <c r="G496" s="52">
        <v>0.89553990610328638</v>
      </c>
    </row>
    <row r="497" spans="1:7" ht="15.75" customHeight="1" x14ac:dyDescent="0.35">
      <c r="A497" s="40" t="s">
        <v>119</v>
      </c>
      <c r="B497" s="33" t="s">
        <v>109</v>
      </c>
      <c r="C497" s="33" t="str">
        <f t="shared" si="7"/>
        <v>Guinea Bissau|HCD Gender Index - Harmonized test scores</v>
      </c>
      <c r="D497" s="57" t="s">
        <v>155</v>
      </c>
      <c r="E497" s="52"/>
      <c r="F497" s="52"/>
      <c r="G497" s="52" t="s">
        <v>148</v>
      </c>
    </row>
    <row r="498" spans="1:7" ht="15.75" customHeight="1" x14ac:dyDescent="0.35">
      <c r="A498" s="40" t="s">
        <v>119</v>
      </c>
      <c r="B498" s="33" t="s">
        <v>110</v>
      </c>
      <c r="C498" s="33" t="str">
        <f t="shared" si="7"/>
        <v>Guinea Bissau|HCD Gender Index - Youth NEET</v>
      </c>
      <c r="D498" s="57" t="s">
        <v>87</v>
      </c>
      <c r="E498" s="52"/>
      <c r="F498" s="52"/>
      <c r="G498" s="52">
        <v>0.66899718966344501</v>
      </c>
    </row>
    <row r="499" spans="1:7" ht="15.75" customHeight="1" x14ac:dyDescent="0.35">
      <c r="A499" s="40" t="s">
        <v>119</v>
      </c>
      <c r="B499" s="33" t="s">
        <v>111</v>
      </c>
      <c r="C499" s="33" t="str">
        <f t="shared" si="7"/>
        <v>Guinea Bissau|HCD Gender Index - Youth literacy rate</v>
      </c>
      <c r="D499" s="57" t="s">
        <v>112</v>
      </c>
      <c r="E499" s="52"/>
      <c r="F499" s="52"/>
      <c r="G499" s="52" t="s">
        <v>148</v>
      </c>
    </row>
    <row r="500" spans="1:7" ht="15.75" customHeight="1" x14ac:dyDescent="0.35">
      <c r="A500" s="40" t="s">
        <v>119</v>
      </c>
      <c r="B500" s="33" t="s">
        <v>113</v>
      </c>
      <c r="C500" s="33" t="str">
        <f t="shared" si="7"/>
        <v>Guinea Bissau|HCD Gender Index - Managerial positions</v>
      </c>
      <c r="D500" s="57"/>
      <c r="E500" s="52"/>
      <c r="F500" s="52"/>
      <c r="G500" s="52" t="s">
        <v>148</v>
      </c>
    </row>
    <row r="501" spans="1:7" ht="15.75" customHeight="1" x14ac:dyDescent="0.35">
      <c r="A501" s="40" t="s">
        <v>119</v>
      </c>
      <c r="B501" s="33" t="s">
        <v>114</v>
      </c>
      <c r="C501" s="33" t="str">
        <f t="shared" si="7"/>
        <v>Guinea Bissau|HCD Gender Index - Internet penetration</v>
      </c>
      <c r="D501" s="57" t="s">
        <v>115</v>
      </c>
      <c r="E501" s="52"/>
      <c r="F501" s="52"/>
      <c r="G501" s="52" t="s">
        <v>148</v>
      </c>
    </row>
    <row r="502" spans="1:7" ht="15.75" customHeight="1" x14ac:dyDescent="0.35">
      <c r="A502" s="51" t="s">
        <v>119</v>
      </c>
      <c r="B502" s="33" t="s">
        <v>116</v>
      </c>
      <c r="C502" s="33" t="str">
        <f t="shared" si="7"/>
        <v>Guinea Bissau|HCD Gender Index - Saving at a financial institution</v>
      </c>
      <c r="D502" s="57" t="s">
        <v>117</v>
      </c>
      <c r="E502" s="52"/>
      <c r="F502" s="52"/>
      <c r="G502" s="52" t="s">
        <v>148</v>
      </c>
    </row>
    <row r="503" spans="1:7" ht="15.75" customHeight="1" x14ac:dyDescent="0.35">
      <c r="A503" s="51" t="s">
        <v>13</v>
      </c>
      <c r="B503" s="33" t="s">
        <v>102</v>
      </c>
      <c r="C503" s="33" t="str">
        <f t="shared" si="7"/>
        <v>Liberia|HCD Gender Index - Maternal mortality rate</v>
      </c>
      <c r="D503" s="57" t="s">
        <v>103</v>
      </c>
      <c r="E503" s="52"/>
      <c r="F503" s="52"/>
      <c r="G503" s="52">
        <v>0.99339</v>
      </c>
    </row>
    <row r="504" spans="1:7" ht="15.75" customHeight="1" x14ac:dyDescent="0.35">
      <c r="A504" s="51" t="s">
        <v>13</v>
      </c>
      <c r="B504" s="33" t="s">
        <v>104</v>
      </c>
      <c r="C504" s="33" t="str">
        <f t="shared" si="7"/>
        <v>Liberia|HCD Gender Index - Under-5 mortality rate</v>
      </c>
      <c r="D504" s="57" t="s">
        <v>68</v>
      </c>
      <c r="E504" s="52"/>
      <c r="F504" s="52"/>
      <c r="G504" s="52">
        <v>1.1664355062413314</v>
      </c>
    </row>
    <row r="505" spans="1:7" ht="15.75" customHeight="1" x14ac:dyDescent="0.35">
      <c r="A505" s="51" t="s">
        <v>13</v>
      </c>
      <c r="B505" s="33" t="s">
        <v>105</v>
      </c>
      <c r="C505" s="33" t="str">
        <f t="shared" si="7"/>
        <v>Liberia|HCD Gender Index - Under-5 stunting rate</v>
      </c>
      <c r="D505" s="57" t="s">
        <v>128</v>
      </c>
      <c r="E505" s="52"/>
      <c r="F505" s="52"/>
      <c r="G505" s="52" t="s">
        <v>148</v>
      </c>
    </row>
    <row r="506" spans="1:7" ht="15.75" customHeight="1" x14ac:dyDescent="0.35">
      <c r="A506" s="51" t="s">
        <v>13</v>
      </c>
      <c r="B506" s="33" t="s">
        <v>106</v>
      </c>
      <c r="C506" s="33" t="str">
        <f t="shared" si="7"/>
        <v>Liberia|HCD Gender Index - Life expectancy at birth</v>
      </c>
      <c r="D506" s="57" t="s">
        <v>72</v>
      </c>
      <c r="E506" s="52"/>
      <c r="F506" s="52"/>
      <c r="G506" s="52">
        <v>1.044359403651439</v>
      </c>
    </row>
    <row r="507" spans="1:7" ht="15.75" customHeight="1" x14ac:dyDescent="0.35">
      <c r="A507" s="51" t="s">
        <v>13</v>
      </c>
      <c r="B507" s="33" t="s">
        <v>107</v>
      </c>
      <c r="C507" s="33" t="str">
        <f t="shared" si="7"/>
        <v>Liberia|HCD Gender Index - Children out of school</v>
      </c>
      <c r="D507" s="57" t="s">
        <v>82</v>
      </c>
      <c r="E507" s="52"/>
      <c r="F507" s="52"/>
      <c r="G507" s="52" t="s">
        <v>148</v>
      </c>
    </row>
    <row r="508" spans="1:7" ht="15.75" customHeight="1" x14ac:dyDescent="0.35">
      <c r="A508" s="51" t="s">
        <v>13</v>
      </c>
      <c r="B508" s="33" t="s">
        <v>108</v>
      </c>
      <c r="C508" s="33" t="str">
        <f t="shared" si="7"/>
        <v>Liberia|HCD Gender Index - Mean years of schooling</v>
      </c>
      <c r="D508" s="57" t="s">
        <v>72</v>
      </c>
      <c r="E508" s="52"/>
      <c r="F508" s="52"/>
      <c r="G508" s="52">
        <v>0.56451612903225801</v>
      </c>
    </row>
    <row r="509" spans="1:7" ht="15.75" customHeight="1" x14ac:dyDescent="0.35">
      <c r="A509" s="51" t="s">
        <v>13</v>
      </c>
      <c r="B509" s="33" t="s">
        <v>109</v>
      </c>
      <c r="C509" s="33" t="str">
        <f t="shared" si="7"/>
        <v>Liberia|HCD Gender Index - Harmonized test scores</v>
      </c>
      <c r="D509" s="57" t="s">
        <v>156</v>
      </c>
      <c r="E509" s="52"/>
      <c r="F509" s="52"/>
      <c r="G509" s="52">
        <v>0.9769268783200421</v>
      </c>
    </row>
    <row r="510" spans="1:7" ht="15.75" customHeight="1" x14ac:dyDescent="0.35">
      <c r="A510" s="51" t="s">
        <v>13</v>
      </c>
      <c r="B510" s="33" t="s">
        <v>110</v>
      </c>
      <c r="C510" s="33" t="str">
        <f t="shared" si="7"/>
        <v>Liberia|HCD Gender Index - Youth NEET</v>
      </c>
      <c r="D510" s="57" t="s">
        <v>87</v>
      </c>
      <c r="E510" s="52"/>
      <c r="F510" s="52"/>
      <c r="G510" s="52">
        <v>0.63820270407644597</v>
      </c>
    </row>
    <row r="511" spans="1:7" ht="15.75" customHeight="1" x14ac:dyDescent="0.35">
      <c r="A511" s="51" t="s">
        <v>13</v>
      </c>
      <c r="B511" s="33" t="s">
        <v>111</v>
      </c>
      <c r="C511" s="33" t="str">
        <f t="shared" si="7"/>
        <v>Liberia|HCD Gender Index - Youth literacy rate</v>
      </c>
      <c r="D511" s="57" t="s">
        <v>112</v>
      </c>
      <c r="E511" s="52"/>
      <c r="F511" s="52"/>
      <c r="G511" s="52">
        <v>0.70769230769230773</v>
      </c>
    </row>
    <row r="512" spans="1:7" ht="15.75" customHeight="1" x14ac:dyDescent="0.35">
      <c r="A512" s="51" t="s">
        <v>13</v>
      </c>
      <c r="B512" s="33" t="s">
        <v>113</v>
      </c>
      <c r="C512" s="33" t="str">
        <f t="shared" si="7"/>
        <v>Liberia|HCD Gender Index - Managerial positions</v>
      </c>
      <c r="D512" s="57"/>
      <c r="E512" s="52"/>
      <c r="F512" s="52"/>
      <c r="G512" s="52">
        <v>0.27713920817369092</v>
      </c>
    </row>
    <row r="513" spans="1:7" ht="15.75" customHeight="1" x14ac:dyDescent="0.35">
      <c r="A513" s="51" t="s">
        <v>13</v>
      </c>
      <c r="B513" s="33" t="s">
        <v>114</v>
      </c>
      <c r="C513" s="33" t="str">
        <f t="shared" si="7"/>
        <v>Liberia|HCD Gender Index - Internet penetration</v>
      </c>
      <c r="D513" s="57" t="s">
        <v>115</v>
      </c>
      <c r="E513" s="52"/>
      <c r="F513" s="52"/>
      <c r="G513" s="52">
        <v>0.65714285714285714</v>
      </c>
    </row>
    <row r="514" spans="1:7" ht="15.75" customHeight="1" x14ac:dyDescent="0.35">
      <c r="A514" s="51" t="s">
        <v>13</v>
      </c>
      <c r="B514" s="33" t="s">
        <v>116</v>
      </c>
      <c r="C514" s="33" t="str">
        <f t="shared" si="7"/>
        <v>Liberia|HCD Gender Index - Saving at a financial institution</v>
      </c>
      <c r="D514" s="57" t="s">
        <v>117</v>
      </c>
      <c r="E514" s="52"/>
      <c r="F514" s="52"/>
      <c r="G514" s="52">
        <v>0.6342689376402294</v>
      </c>
    </row>
    <row r="515" spans="1:7" ht="15.75" customHeight="1" x14ac:dyDescent="0.35">
      <c r="A515" s="51" t="s">
        <v>14</v>
      </c>
      <c r="B515" s="33" t="s">
        <v>102</v>
      </c>
      <c r="C515" s="33" t="str">
        <f t="shared" ref="C515:C578" si="8">A515&amp;"|"&amp;B515</f>
        <v>Mali|HCD Gender Index - Maternal mortality rate</v>
      </c>
      <c r="D515" s="57" t="s">
        <v>103</v>
      </c>
      <c r="E515" s="52"/>
      <c r="F515" s="52"/>
      <c r="G515" s="52">
        <v>0.99438000000000004</v>
      </c>
    </row>
    <row r="516" spans="1:7" ht="15.75" customHeight="1" x14ac:dyDescent="0.35">
      <c r="A516" s="40" t="s">
        <v>14</v>
      </c>
      <c r="B516" s="33" t="s">
        <v>104</v>
      </c>
      <c r="C516" s="33" t="str">
        <f t="shared" si="8"/>
        <v>Mali|HCD Gender Index - Under-5 mortality rate</v>
      </c>
      <c r="D516" s="57" t="s">
        <v>68</v>
      </c>
      <c r="E516" s="52"/>
      <c r="F516" s="52"/>
      <c r="G516" s="52">
        <v>1.1276346604215455</v>
      </c>
    </row>
    <row r="517" spans="1:7" ht="15.75" customHeight="1" x14ac:dyDescent="0.35">
      <c r="A517" s="40" t="s">
        <v>14</v>
      </c>
      <c r="B517" s="33" t="s">
        <v>105</v>
      </c>
      <c r="C517" s="33" t="str">
        <f t="shared" si="8"/>
        <v>Mali|HCD Gender Index - Under-5 stunting rate</v>
      </c>
      <c r="D517" s="57" t="s">
        <v>129</v>
      </c>
      <c r="E517" s="52"/>
      <c r="F517" s="52"/>
      <c r="G517" s="52">
        <v>1.0894941634241246</v>
      </c>
    </row>
    <row r="518" spans="1:7" ht="15.75" customHeight="1" x14ac:dyDescent="0.35">
      <c r="A518" s="40" t="s">
        <v>14</v>
      </c>
      <c r="B518" s="33" t="s">
        <v>106</v>
      </c>
      <c r="C518" s="33" t="str">
        <f t="shared" si="8"/>
        <v>Mali|HCD Gender Index - Life expectancy at birth</v>
      </c>
      <c r="D518" s="57" t="s">
        <v>72</v>
      </c>
      <c r="E518" s="52"/>
      <c r="F518" s="52"/>
      <c r="G518" s="52">
        <v>1.0265851116540519</v>
      </c>
    </row>
    <row r="519" spans="1:7" ht="15.75" customHeight="1" x14ac:dyDescent="0.35">
      <c r="A519" s="40" t="s">
        <v>14</v>
      </c>
      <c r="B519" s="33" t="s">
        <v>107</v>
      </c>
      <c r="C519" s="33" t="str">
        <f t="shared" si="8"/>
        <v>Mali|HCD Gender Index - Children out of school</v>
      </c>
      <c r="D519" s="57" t="s">
        <v>82</v>
      </c>
      <c r="E519" s="52"/>
      <c r="F519" s="52"/>
      <c r="G519" s="52">
        <v>0.85833220910711294</v>
      </c>
    </row>
    <row r="520" spans="1:7" ht="15.75" customHeight="1" x14ac:dyDescent="0.35">
      <c r="A520" s="40" t="s">
        <v>14</v>
      </c>
      <c r="B520" s="33" t="s">
        <v>108</v>
      </c>
      <c r="C520" s="33" t="str">
        <f t="shared" si="8"/>
        <v>Mali|HCD Gender Index - Mean years of schooling</v>
      </c>
      <c r="D520" s="57" t="s">
        <v>72</v>
      </c>
      <c r="E520" s="52"/>
      <c r="F520" s="52"/>
      <c r="G520" s="52">
        <v>0.56666666666666665</v>
      </c>
    </row>
    <row r="521" spans="1:7" ht="15.75" customHeight="1" x14ac:dyDescent="0.35">
      <c r="A521" s="40" t="s">
        <v>14</v>
      </c>
      <c r="B521" s="33" t="s">
        <v>109</v>
      </c>
      <c r="C521" s="33" t="str">
        <f t="shared" si="8"/>
        <v>Mali|HCD Gender Index - Harmonized test scores</v>
      </c>
      <c r="D521" s="57" t="s">
        <v>157</v>
      </c>
      <c r="E521" s="52"/>
      <c r="F521" s="52"/>
      <c r="G521" s="52">
        <v>1.0003970276748557</v>
      </c>
    </row>
    <row r="522" spans="1:7" ht="15.75" customHeight="1" x14ac:dyDescent="0.35">
      <c r="A522" s="40" t="s">
        <v>14</v>
      </c>
      <c r="B522" s="33" t="s">
        <v>110</v>
      </c>
      <c r="C522" s="33" t="str">
        <f t="shared" si="8"/>
        <v>Mali|HCD Gender Index - Youth NEET</v>
      </c>
      <c r="D522" s="57" t="s">
        <v>87</v>
      </c>
      <c r="E522" s="52"/>
      <c r="F522" s="52"/>
      <c r="G522" s="52">
        <v>0.44730900498818588</v>
      </c>
    </row>
    <row r="523" spans="1:7" ht="15.75" customHeight="1" x14ac:dyDescent="0.35">
      <c r="A523" s="40" t="s">
        <v>14</v>
      </c>
      <c r="B523" s="33" t="s">
        <v>111</v>
      </c>
      <c r="C523" s="33" t="str">
        <f t="shared" si="8"/>
        <v>Mali|HCD Gender Index - Youth literacy rate</v>
      </c>
      <c r="D523" s="57" t="s">
        <v>112</v>
      </c>
      <c r="E523" s="52"/>
      <c r="F523" s="52"/>
      <c r="G523" s="52">
        <v>0.69090909090909092</v>
      </c>
    </row>
    <row r="524" spans="1:7" ht="15.75" customHeight="1" x14ac:dyDescent="0.35">
      <c r="A524" s="40" t="s">
        <v>14</v>
      </c>
      <c r="B524" s="33" t="s">
        <v>113</v>
      </c>
      <c r="C524" s="33" t="str">
        <f t="shared" si="8"/>
        <v>Mali|HCD Gender Index - Managerial positions</v>
      </c>
      <c r="D524" s="57"/>
      <c r="E524" s="52"/>
      <c r="F524" s="52"/>
      <c r="G524" s="52">
        <v>0.22</v>
      </c>
    </row>
    <row r="525" spans="1:7" ht="15.75" customHeight="1" x14ac:dyDescent="0.35">
      <c r="A525" s="40" t="s">
        <v>14</v>
      </c>
      <c r="B525" s="33" t="s">
        <v>114</v>
      </c>
      <c r="C525" s="33" t="str">
        <f t="shared" si="8"/>
        <v>Mali|HCD Gender Index - Internet penetration</v>
      </c>
      <c r="D525" s="57" t="s">
        <v>115</v>
      </c>
      <c r="E525" s="52"/>
      <c r="F525" s="52"/>
      <c r="G525" s="52">
        <v>0.29411764705882354</v>
      </c>
    </row>
    <row r="526" spans="1:7" ht="15.75" customHeight="1" x14ac:dyDescent="0.35">
      <c r="A526" s="40" t="s">
        <v>14</v>
      </c>
      <c r="B526" s="33" t="s">
        <v>116</v>
      </c>
      <c r="C526" s="33" t="str">
        <f t="shared" si="8"/>
        <v>Mali|HCD Gender Index - Saving at a financial institution</v>
      </c>
      <c r="D526" s="57" t="s">
        <v>117</v>
      </c>
      <c r="E526" s="52"/>
      <c r="F526" s="52"/>
      <c r="G526" s="52">
        <v>0.45007382303823207</v>
      </c>
    </row>
    <row r="527" spans="1:7" ht="15.75" customHeight="1" x14ac:dyDescent="0.35">
      <c r="A527" s="40" t="s">
        <v>15</v>
      </c>
      <c r="B527" s="33" t="s">
        <v>102</v>
      </c>
      <c r="C527" s="33" t="str">
        <f t="shared" si="8"/>
        <v>Niger|HCD Gender Index - Maternal mortality rate</v>
      </c>
      <c r="D527" s="57" t="s">
        <v>103</v>
      </c>
      <c r="E527" s="52"/>
      <c r="F527" s="52"/>
      <c r="G527" s="52">
        <v>0.99490999999999996</v>
      </c>
    </row>
    <row r="528" spans="1:7" ht="15.75" customHeight="1" x14ac:dyDescent="0.35">
      <c r="A528" s="40" t="s">
        <v>15</v>
      </c>
      <c r="B528" s="33" t="s">
        <v>104</v>
      </c>
      <c r="C528" s="33" t="str">
        <f t="shared" si="8"/>
        <v>Niger|HCD Gender Index - Under-5 mortality rate</v>
      </c>
      <c r="D528" s="57" t="s">
        <v>68</v>
      </c>
      <c r="E528" s="52"/>
      <c r="F528" s="52"/>
      <c r="G528" s="52">
        <v>1.1047619047619048</v>
      </c>
    </row>
    <row r="529" spans="1:7" ht="15.75" customHeight="1" x14ac:dyDescent="0.35">
      <c r="A529" s="40" t="s">
        <v>15</v>
      </c>
      <c r="B529" s="33" t="s">
        <v>105</v>
      </c>
      <c r="C529" s="33" t="str">
        <f t="shared" si="8"/>
        <v>Niger|HCD Gender Index - Under-5 stunting rate</v>
      </c>
      <c r="D529" s="57" t="s">
        <v>130</v>
      </c>
      <c r="E529" s="52"/>
      <c r="F529" s="52"/>
      <c r="G529" s="52">
        <v>1.086021505376344</v>
      </c>
    </row>
    <row r="530" spans="1:7" ht="15.75" customHeight="1" x14ac:dyDescent="0.35">
      <c r="A530" s="40" t="s">
        <v>15</v>
      </c>
      <c r="B530" s="33" t="s">
        <v>106</v>
      </c>
      <c r="C530" s="33" t="str">
        <f t="shared" si="8"/>
        <v>Niger|HCD Gender Index - Life expectancy at birth</v>
      </c>
      <c r="D530" s="57" t="s">
        <v>72</v>
      </c>
      <c r="E530" s="52"/>
      <c r="F530" s="52"/>
      <c r="G530" s="52">
        <v>1.0381847554707007</v>
      </c>
    </row>
    <row r="531" spans="1:7" ht="15.75" customHeight="1" x14ac:dyDescent="0.35">
      <c r="A531" s="40" t="s">
        <v>15</v>
      </c>
      <c r="B531" s="33" t="s">
        <v>107</v>
      </c>
      <c r="C531" s="33" t="str">
        <f t="shared" si="8"/>
        <v>Niger|HCD Gender Index - Children out of school</v>
      </c>
      <c r="D531" s="57" t="s">
        <v>82</v>
      </c>
      <c r="E531" s="52"/>
      <c r="F531" s="52"/>
      <c r="G531" s="52">
        <v>0.82993298406886107</v>
      </c>
    </row>
    <row r="532" spans="1:7" ht="15.75" customHeight="1" x14ac:dyDescent="0.35">
      <c r="A532" s="40" t="s">
        <v>15</v>
      </c>
      <c r="B532" s="33" t="s">
        <v>108</v>
      </c>
      <c r="C532" s="33" t="str">
        <f t="shared" si="8"/>
        <v>Niger|HCD Gender Index - Mean years of schooling</v>
      </c>
      <c r="D532" s="57" t="s">
        <v>72</v>
      </c>
      <c r="E532" s="52"/>
      <c r="F532" s="52"/>
      <c r="G532" s="52">
        <v>0.5</v>
      </c>
    </row>
    <row r="533" spans="1:7" ht="15.75" customHeight="1" x14ac:dyDescent="0.35">
      <c r="A533" s="40" t="s">
        <v>15</v>
      </c>
      <c r="B533" s="33" t="s">
        <v>109</v>
      </c>
      <c r="C533" s="33" t="str">
        <f t="shared" si="8"/>
        <v>Niger|HCD Gender Index - Harmonized test scores</v>
      </c>
      <c r="D533" s="57" t="s">
        <v>158</v>
      </c>
      <c r="E533" s="52"/>
      <c r="F533" s="52"/>
      <c r="G533" s="52">
        <v>0.98371418048877735</v>
      </c>
    </row>
    <row r="534" spans="1:7" ht="15.75" customHeight="1" x14ac:dyDescent="0.35">
      <c r="A534" s="40" t="s">
        <v>15</v>
      </c>
      <c r="B534" s="33" t="s">
        <v>110</v>
      </c>
      <c r="C534" s="33" t="str">
        <f t="shared" si="8"/>
        <v>Niger|HCD Gender Index - Youth NEET</v>
      </c>
      <c r="D534" s="57" t="s">
        <v>87</v>
      </c>
      <c r="E534" s="52"/>
      <c r="F534" s="52"/>
      <c r="G534" s="52">
        <v>0.41004428845993141</v>
      </c>
    </row>
    <row r="535" spans="1:7" ht="15.75" customHeight="1" x14ac:dyDescent="0.35">
      <c r="A535" s="40" t="s">
        <v>15</v>
      </c>
      <c r="B535" s="33" t="s">
        <v>111</v>
      </c>
      <c r="C535" s="33" t="str">
        <f t="shared" si="8"/>
        <v>Niger|HCD Gender Index - Youth literacy rate</v>
      </c>
      <c r="D535" s="57" t="s">
        <v>112</v>
      </c>
      <c r="E535" s="52"/>
      <c r="F535" s="52"/>
      <c r="G535" s="52">
        <v>0.70588235294117652</v>
      </c>
    </row>
    <row r="536" spans="1:7" ht="15.75" customHeight="1" x14ac:dyDescent="0.35">
      <c r="A536" s="40" t="s">
        <v>15</v>
      </c>
      <c r="B536" s="33" t="s">
        <v>113</v>
      </c>
      <c r="C536" s="33" t="str">
        <f t="shared" si="8"/>
        <v>Niger|HCD Gender Index - Managerial positions</v>
      </c>
      <c r="D536" s="57"/>
      <c r="E536" s="52"/>
      <c r="F536" s="52"/>
      <c r="G536" s="52">
        <v>0.27551020408163263</v>
      </c>
    </row>
    <row r="537" spans="1:7" ht="15.75" customHeight="1" x14ac:dyDescent="0.35">
      <c r="A537" s="40" t="s">
        <v>15</v>
      </c>
      <c r="B537" s="33" t="s">
        <v>114</v>
      </c>
      <c r="C537" s="33" t="str">
        <f t="shared" si="8"/>
        <v>Niger|HCD Gender Index - Internet penetration</v>
      </c>
      <c r="D537" s="57" t="s">
        <v>115</v>
      </c>
      <c r="E537" s="52"/>
      <c r="F537" s="52"/>
      <c r="G537" s="52">
        <v>0.41666666666666669</v>
      </c>
    </row>
    <row r="538" spans="1:7" ht="15.75" customHeight="1" x14ac:dyDescent="0.35">
      <c r="A538" s="40" t="s">
        <v>15</v>
      </c>
      <c r="B538" s="33" t="s">
        <v>116</v>
      </c>
      <c r="C538" s="33" t="str">
        <f t="shared" si="8"/>
        <v>Niger|HCD Gender Index - Saving at a financial institution</v>
      </c>
      <c r="D538" s="57" t="s">
        <v>117</v>
      </c>
      <c r="E538" s="52"/>
      <c r="F538" s="52"/>
      <c r="G538" s="52">
        <v>0.81099576220575942</v>
      </c>
    </row>
    <row r="539" spans="1:7" ht="15.75" customHeight="1" x14ac:dyDescent="0.35">
      <c r="A539" s="40" t="s">
        <v>16</v>
      </c>
      <c r="B539" s="33" t="s">
        <v>102</v>
      </c>
      <c r="C539" s="33" t="str">
        <f t="shared" si="8"/>
        <v>Nigeria|HCD Gender Index - Maternal mortality rate</v>
      </c>
      <c r="D539" s="57" t="s">
        <v>103</v>
      </c>
      <c r="E539" s="52"/>
      <c r="F539" s="52"/>
      <c r="G539" s="52">
        <v>0.99082999999999999</v>
      </c>
    </row>
    <row r="540" spans="1:7" ht="15.75" customHeight="1" x14ac:dyDescent="0.35">
      <c r="A540" s="40" t="s">
        <v>16</v>
      </c>
      <c r="B540" s="33" t="s">
        <v>104</v>
      </c>
      <c r="C540" s="33" t="str">
        <f t="shared" si="8"/>
        <v>Nigeria|HCD Gender Index - Under-5 mortality rate</v>
      </c>
      <c r="D540" s="57" t="s">
        <v>68</v>
      </c>
      <c r="E540" s="52"/>
      <c r="F540" s="52"/>
      <c r="G540" s="52">
        <v>1.119291705498602</v>
      </c>
    </row>
    <row r="541" spans="1:7" ht="15.75" customHeight="1" x14ac:dyDescent="0.35">
      <c r="A541" s="40" t="s">
        <v>16</v>
      </c>
      <c r="B541" s="33" t="s">
        <v>105</v>
      </c>
      <c r="C541" s="33" t="str">
        <f t="shared" si="8"/>
        <v>Nigeria|HCD Gender Index - Under-5 stunting rate</v>
      </c>
      <c r="D541" s="57" t="s">
        <v>131</v>
      </c>
      <c r="E541" s="52"/>
      <c r="F541" s="52"/>
      <c r="G541" s="52">
        <v>1.1554252199413488</v>
      </c>
    </row>
    <row r="542" spans="1:7" ht="15.75" customHeight="1" x14ac:dyDescent="0.35">
      <c r="A542" s="40" t="s">
        <v>16</v>
      </c>
      <c r="B542" s="33" t="s">
        <v>106</v>
      </c>
      <c r="C542" s="33" t="str">
        <f t="shared" si="8"/>
        <v>Nigeria|HCD Gender Index - Life expectancy at birth</v>
      </c>
      <c r="D542" s="57" t="s">
        <v>72</v>
      </c>
      <c r="E542" s="52"/>
      <c r="F542" s="52"/>
      <c r="G542" s="52">
        <v>1.0340218260239082</v>
      </c>
    </row>
    <row r="543" spans="1:7" ht="15.75" customHeight="1" x14ac:dyDescent="0.35">
      <c r="A543" s="40" t="s">
        <v>16</v>
      </c>
      <c r="B543" s="33" t="s">
        <v>107</v>
      </c>
      <c r="C543" s="33" t="str">
        <f t="shared" si="8"/>
        <v>Nigeria|HCD Gender Index - Children out of school</v>
      </c>
      <c r="D543" s="57" t="s">
        <v>82</v>
      </c>
      <c r="E543" s="52"/>
      <c r="F543" s="52"/>
      <c r="G543" s="52">
        <v>0.93006993100266444</v>
      </c>
    </row>
    <row r="544" spans="1:7" ht="15.75" customHeight="1" x14ac:dyDescent="0.35">
      <c r="A544" s="40" t="s">
        <v>16</v>
      </c>
      <c r="B544" s="33" t="s">
        <v>108</v>
      </c>
      <c r="C544" s="33" t="str">
        <f t="shared" si="8"/>
        <v>Nigeria|HCD Gender Index - Mean years of schooling</v>
      </c>
      <c r="D544" s="57" t="s">
        <v>72</v>
      </c>
      <c r="E544" s="52"/>
      <c r="F544" s="52"/>
      <c r="G544" s="52">
        <v>0.74025974025974028</v>
      </c>
    </row>
    <row r="545" spans="1:7" ht="15.75" customHeight="1" x14ac:dyDescent="0.35">
      <c r="A545" s="40" t="s">
        <v>16</v>
      </c>
      <c r="B545" s="33" t="s">
        <v>109</v>
      </c>
      <c r="C545" s="33" t="str">
        <f t="shared" si="8"/>
        <v>Nigeria|HCD Gender Index - Harmonized test scores</v>
      </c>
      <c r="D545" s="57" t="s">
        <v>159</v>
      </c>
      <c r="E545" s="52"/>
      <c r="F545" s="52"/>
      <c r="G545" s="52">
        <v>0.99630675303632155</v>
      </c>
    </row>
    <row r="546" spans="1:7" ht="15.75" customHeight="1" x14ac:dyDescent="0.35">
      <c r="A546" s="40" t="s">
        <v>16</v>
      </c>
      <c r="B546" s="33" t="s">
        <v>110</v>
      </c>
      <c r="C546" s="33" t="str">
        <f t="shared" si="8"/>
        <v>Nigeria|HCD Gender Index - Youth NEET</v>
      </c>
      <c r="D546" s="57" t="s">
        <v>87</v>
      </c>
      <c r="E546" s="52"/>
      <c r="F546" s="52"/>
      <c r="G546" s="52">
        <v>0.77709618499500288</v>
      </c>
    </row>
    <row r="547" spans="1:7" ht="15.75" customHeight="1" x14ac:dyDescent="0.35">
      <c r="A547" s="40" t="s">
        <v>16</v>
      </c>
      <c r="B547" s="33" t="s">
        <v>111</v>
      </c>
      <c r="C547" s="33" t="str">
        <f t="shared" si="8"/>
        <v>Nigeria|HCD Gender Index - Youth literacy rate</v>
      </c>
      <c r="D547" s="57" t="s">
        <v>112</v>
      </c>
      <c r="E547" s="52"/>
      <c r="F547" s="52"/>
      <c r="G547" s="52">
        <v>0.82926829268292679</v>
      </c>
    </row>
    <row r="548" spans="1:7" ht="15.75" customHeight="1" x14ac:dyDescent="0.35">
      <c r="A548" s="40" t="s">
        <v>16</v>
      </c>
      <c r="B548" s="33" t="s">
        <v>113</v>
      </c>
      <c r="C548" s="33" t="str">
        <f t="shared" si="8"/>
        <v>Nigeria|HCD Gender Index - Managerial positions</v>
      </c>
      <c r="D548" s="57"/>
      <c r="E548" s="52"/>
      <c r="F548" s="52"/>
      <c r="G548" s="52">
        <v>0.45772594752186591</v>
      </c>
    </row>
    <row r="549" spans="1:7" ht="15.75" customHeight="1" x14ac:dyDescent="0.35">
      <c r="A549" s="40" t="s">
        <v>16</v>
      </c>
      <c r="B549" s="33" t="s">
        <v>114</v>
      </c>
      <c r="C549" s="33" t="str">
        <f t="shared" si="8"/>
        <v>Nigeria|HCD Gender Index - Internet penetration</v>
      </c>
      <c r="D549" s="57" t="s">
        <v>115</v>
      </c>
      <c r="E549" s="52"/>
      <c r="F549" s="52"/>
      <c r="G549" s="52">
        <v>0.7441860465116279</v>
      </c>
    </row>
    <row r="550" spans="1:7" ht="15.75" customHeight="1" x14ac:dyDescent="0.35">
      <c r="A550" s="40" t="s">
        <v>16</v>
      </c>
      <c r="B550" s="33" t="s">
        <v>116</v>
      </c>
      <c r="C550" s="33" t="str">
        <f t="shared" si="8"/>
        <v>Nigeria|HCD Gender Index - Saving at a financial institution</v>
      </c>
      <c r="D550" s="57" t="s">
        <v>117</v>
      </c>
      <c r="E550" s="52"/>
      <c r="F550" s="52"/>
      <c r="G550" s="52">
        <v>0.49090649747067855</v>
      </c>
    </row>
    <row r="551" spans="1:7" ht="15.75" customHeight="1" x14ac:dyDescent="0.35">
      <c r="A551" s="40" t="s">
        <v>17</v>
      </c>
      <c r="B551" s="33" t="s">
        <v>102</v>
      </c>
      <c r="C551" s="33" t="str">
        <f t="shared" si="8"/>
        <v>Senegal|HCD Gender Index - Maternal mortality rate</v>
      </c>
      <c r="D551" s="57" t="s">
        <v>103</v>
      </c>
      <c r="E551" s="52"/>
      <c r="F551" s="52"/>
      <c r="G551" s="52">
        <v>0.99685000000000001</v>
      </c>
    </row>
    <row r="552" spans="1:7" ht="15.75" customHeight="1" x14ac:dyDescent="0.35">
      <c r="A552" s="40" t="s">
        <v>17</v>
      </c>
      <c r="B552" s="33" t="s">
        <v>104</v>
      </c>
      <c r="C552" s="33" t="str">
        <f t="shared" si="8"/>
        <v>Senegal|HCD Gender Index - Under-5 mortality rate</v>
      </c>
      <c r="D552" s="57" t="s">
        <v>68</v>
      </c>
      <c r="E552" s="52"/>
      <c r="F552" s="52"/>
      <c r="G552" s="52">
        <v>1.2222222222222221</v>
      </c>
    </row>
    <row r="553" spans="1:7" ht="15.75" customHeight="1" x14ac:dyDescent="0.35">
      <c r="A553" s="40" t="s">
        <v>17</v>
      </c>
      <c r="B553" s="33" t="s">
        <v>105</v>
      </c>
      <c r="C553" s="33" t="str">
        <f t="shared" si="8"/>
        <v>Senegal|HCD Gender Index - Under-5 stunting rate</v>
      </c>
      <c r="D553" s="57" t="s">
        <v>132</v>
      </c>
      <c r="E553" s="52"/>
      <c r="F553" s="52"/>
      <c r="G553" s="52">
        <v>1.3647798742138364</v>
      </c>
    </row>
    <row r="554" spans="1:7" ht="15.75" customHeight="1" x14ac:dyDescent="0.35">
      <c r="A554" s="40" t="s">
        <v>17</v>
      </c>
      <c r="B554" s="33" t="s">
        <v>106</v>
      </c>
      <c r="C554" s="33" t="str">
        <f t="shared" si="8"/>
        <v>Senegal|HCD Gender Index - Life expectancy at birth</v>
      </c>
      <c r="D554" s="57" t="s">
        <v>72</v>
      </c>
      <c r="E554" s="52"/>
      <c r="F554" s="52"/>
      <c r="G554" s="52">
        <v>1.0632784342351385</v>
      </c>
    </row>
    <row r="555" spans="1:7" ht="15.75" customHeight="1" x14ac:dyDescent="0.35">
      <c r="A555" s="40" t="s">
        <v>17</v>
      </c>
      <c r="B555" s="33" t="s">
        <v>107</v>
      </c>
      <c r="C555" s="33" t="str">
        <f t="shared" si="8"/>
        <v>Senegal|HCD Gender Index - Children out of school</v>
      </c>
      <c r="D555" s="57" t="s">
        <v>82</v>
      </c>
      <c r="E555" s="52"/>
      <c r="F555" s="52"/>
      <c r="G555" s="52">
        <v>1.4486850332953232</v>
      </c>
    </row>
    <row r="556" spans="1:7" ht="15.75" customHeight="1" x14ac:dyDescent="0.35">
      <c r="A556" s="40" t="s">
        <v>17</v>
      </c>
      <c r="B556" s="33" t="s">
        <v>108</v>
      </c>
      <c r="C556" s="33" t="str">
        <f t="shared" si="8"/>
        <v>Senegal|HCD Gender Index - Mean years of schooling</v>
      </c>
      <c r="D556" s="57" t="s">
        <v>72</v>
      </c>
      <c r="E556" s="52"/>
      <c r="F556" s="52"/>
      <c r="G556" s="52">
        <v>0.41304347826086957</v>
      </c>
    </row>
    <row r="557" spans="1:7" ht="15.75" customHeight="1" x14ac:dyDescent="0.35">
      <c r="A557" s="40" t="s">
        <v>17</v>
      </c>
      <c r="B557" s="33" t="s">
        <v>109</v>
      </c>
      <c r="C557" s="33" t="str">
        <f t="shared" si="8"/>
        <v>Senegal|HCD Gender Index - Harmonized test scores</v>
      </c>
      <c r="D557" s="57" t="s">
        <v>160</v>
      </c>
      <c r="E557" s="52"/>
      <c r="F557" s="52"/>
      <c r="G557" s="52">
        <v>0.97844959001619902</v>
      </c>
    </row>
    <row r="558" spans="1:7" ht="15.75" customHeight="1" x14ac:dyDescent="0.35">
      <c r="A558" s="40" t="s">
        <v>17</v>
      </c>
      <c r="B558" s="33" t="s">
        <v>110</v>
      </c>
      <c r="C558" s="33" t="str">
        <f t="shared" si="8"/>
        <v>Senegal|HCD Gender Index - Youth NEET</v>
      </c>
      <c r="D558" s="57" t="s">
        <v>87</v>
      </c>
      <c r="E558" s="52"/>
      <c r="F558" s="52"/>
      <c r="G558" s="52">
        <v>0.52251115417549232</v>
      </c>
    </row>
    <row r="559" spans="1:7" ht="15.75" customHeight="1" x14ac:dyDescent="0.35">
      <c r="A559" s="40" t="s">
        <v>17</v>
      </c>
      <c r="B559" s="33" t="s">
        <v>111</v>
      </c>
      <c r="C559" s="33" t="str">
        <f t="shared" si="8"/>
        <v>Senegal|HCD Gender Index - Youth literacy rate</v>
      </c>
      <c r="D559" s="57" t="s">
        <v>112</v>
      </c>
      <c r="E559" s="52"/>
      <c r="F559" s="52"/>
      <c r="G559" s="52">
        <v>0.84210526315789469</v>
      </c>
    </row>
    <row r="560" spans="1:7" ht="15.75" customHeight="1" x14ac:dyDescent="0.35">
      <c r="A560" s="40" t="s">
        <v>17</v>
      </c>
      <c r="B560" s="33" t="s">
        <v>113</v>
      </c>
      <c r="C560" s="33" t="str">
        <f t="shared" si="8"/>
        <v>Senegal|HCD Gender Index - Managerial positions</v>
      </c>
      <c r="D560" s="57"/>
      <c r="E560" s="52"/>
      <c r="F560" s="52"/>
      <c r="G560" s="52">
        <v>0.26582278481012656</v>
      </c>
    </row>
    <row r="561" spans="1:7" ht="15.75" customHeight="1" x14ac:dyDescent="0.35">
      <c r="A561" s="40" t="s">
        <v>17</v>
      </c>
      <c r="B561" s="33" t="s">
        <v>114</v>
      </c>
      <c r="C561" s="33" t="str">
        <f t="shared" si="8"/>
        <v>Senegal|HCD Gender Index - Internet penetration</v>
      </c>
      <c r="D561" s="57" t="s">
        <v>115</v>
      </c>
      <c r="E561" s="52"/>
      <c r="F561" s="52"/>
      <c r="G561" s="52">
        <v>0.70731707317073167</v>
      </c>
    </row>
    <row r="562" spans="1:7" ht="15.75" customHeight="1" x14ac:dyDescent="0.35">
      <c r="A562" s="40" t="s">
        <v>17</v>
      </c>
      <c r="B562" s="33" t="s">
        <v>116</v>
      </c>
      <c r="C562" s="33" t="str">
        <f t="shared" si="8"/>
        <v>Senegal|HCD Gender Index - Saving at a financial institution</v>
      </c>
      <c r="D562" s="57" t="s">
        <v>117</v>
      </c>
      <c r="E562" s="52"/>
      <c r="F562" s="52"/>
      <c r="G562" s="52">
        <v>0.46538475297087067</v>
      </c>
    </row>
    <row r="563" spans="1:7" ht="15.75" customHeight="1" x14ac:dyDescent="0.35">
      <c r="A563" s="40" t="s">
        <v>18</v>
      </c>
      <c r="B563" s="33" t="s">
        <v>102</v>
      </c>
      <c r="C563" s="33" t="str">
        <f t="shared" si="8"/>
        <v>Sierra Leone|HCD Gender Index - Maternal mortality rate</v>
      </c>
      <c r="D563" s="57" t="s">
        <v>103</v>
      </c>
      <c r="E563" s="52"/>
      <c r="F563" s="52"/>
      <c r="G563" s="52">
        <v>0.98880000000000001</v>
      </c>
    </row>
    <row r="564" spans="1:7" ht="15.75" customHeight="1" x14ac:dyDescent="0.35">
      <c r="A564" s="40" t="s">
        <v>18</v>
      </c>
      <c r="B564" s="33" t="s">
        <v>104</v>
      </c>
      <c r="C564" s="33" t="str">
        <f t="shared" si="8"/>
        <v>Sierra Leone|HCD Gender Index - Under-5 mortality rate</v>
      </c>
      <c r="D564" s="57" t="s">
        <v>68</v>
      </c>
      <c r="E564" s="52"/>
      <c r="F564" s="52"/>
      <c r="G564" s="52">
        <v>1.1357779980178393</v>
      </c>
    </row>
    <row r="565" spans="1:7" ht="15.75" customHeight="1" x14ac:dyDescent="0.35">
      <c r="A565" s="40" t="s">
        <v>18</v>
      </c>
      <c r="B565" s="33" t="s">
        <v>105</v>
      </c>
      <c r="C565" s="33" t="str">
        <f t="shared" si="8"/>
        <v>Sierra Leone|HCD Gender Index - Under-5 stunting rate</v>
      </c>
      <c r="D565" s="57" t="s">
        <v>133</v>
      </c>
      <c r="E565" s="52"/>
      <c r="F565" s="52"/>
      <c r="G565" s="52" t="s">
        <v>148</v>
      </c>
    </row>
    <row r="566" spans="1:7" ht="15.75" customHeight="1" x14ac:dyDescent="0.35">
      <c r="A566" s="40" t="s">
        <v>18</v>
      </c>
      <c r="B566" s="33" t="s">
        <v>106</v>
      </c>
      <c r="C566" s="33" t="str">
        <f t="shared" si="8"/>
        <v>Sierra Leone|HCD Gender Index - Life expectancy at birth</v>
      </c>
      <c r="D566" s="57" t="s">
        <v>72</v>
      </c>
      <c r="E566" s="52"/>
      <c r="F566" s="52"/>
      <c r="G566" s="52">
        <v>1.0304904090765601</v>
      </c>
    </row>
    <row r="567" spans="1:7" ht="15.75" customHeight="1" x14ac:dyDescent="0.35">
      <c r="A567" s="40" t="s">
        <v>18</v>
      </c>
      <c r="B567" s="33" t="s">
        <v>107</v>
      </c>
      <c r="C567" s="33" t="str">
        <f t="shared" si="8"/>
        <v>Sierra Leone|HCD Gender Index - Children out of school</v>
      </c>
      <c r="D567" s="57" t="s">
        <v>82</v>
      </c>
      <c r="E567" s="52"/>
      <c r="F567" s="52"/>
      <c r="G567" s="52" t="s">
        <v>148</v>
      </c>
    </row>
    <row r="568" spans="1:7" ht="15.75" customHeight="1" x14ac:dyDescent="0.35">
      <c r="A568" s="40" t="s">
        <v>18</v>
      </c>
      <c r="B568" s="33" t="s">
        <v>108</v>
      </c>
      <c r="C568" s="33" t="str">
        <f t="shared" si="8"/>
        <v>Sierra Leone|HCD Gender Index - Mean years of schooling</v>
      </c>
      <c r="D568" s="57" t="s">
        <v>72</v>
      </c>
      <c r="E568" s="52"/>
      <c r="F568" s="52"/>
      <c r="G568" s="52">
        <v>0.64444444444444438</v>
      </c>
    </row>
    <row r="569" spans="1:7" ht="15.75" customHeight="1" x14ac:dyDescent="0.35">
      <c r="A569" s="40" t="s">
        <v>18</v>
      </c>
      <c r="B569" s="33" t="s">
        <v>109</v>
      </c>
      <c r="C569" s="33" t="str">
        <f t="shared" si="8"/>
        <v>Sierra Leone|HCD Gender Index - Harmonized test scores</v>
      </c>
      <c r="D569" s="57" t="s">
        <v>161</v>
      </c>
      <c r="E569" s="52"/>
      <c r="F569" s="52"/>
      <c r="G569" s="52">
        <v>0.98772530538874181</v>
      </c>
    </row>
    <row r="570" spans="1:7" ht="15.75" customHeight="1" x14ac:dyDescent="0.35">
      <c r="A570" s="40" t="s">
        <v>18</v>
      </c>
      <c r="B570" s="33" t="s">
        <v>110</v>
      </c>
      <c r="C570" s="33" t="str">
        <f t="shared" si="8"/>
        <v>Sierra Leone|HCD Gender Index - Youth NEET</v>
      </c>
      <c r="D570" s="57" t="s">
        <v>87</v>
      </c>
      <c r="E570" s="52"/>
      <c r="F570" s="52"/>
      <c r="G570" s="52">
        <v>1.0130345885159313</v>
      </c>
    </row>
    <row r="571" spans="1:7" ht="15.75" customHeight="1" x14ac:dyDescent="0.35">
      <c r="A571" s="40" t="s">
        <v>18</v>
      </c>
      <c r="B571" s="33" t="s">
        <v>111</v>
      </c>
      <c r="C571" s="33" t="str">
        <f t="shared" si="8"/>
        <v>Sierra Leone|HCD Gender Index - Youth literacy rate</v>
      </c>
      <c r="D571" s="57" t="s">
        <v>112</v>
      </c>
      <c r="E571" s="52"/>
      <c r="F571" s="52"/>
      <c r="G571" s="52">
        <v>0.88732394366197187</v>
      </c>
    </row>
    <row r="572" spans="1:7" ht="15.75" customHeight="1" x14ac:dyDescent="0.35">
      <c r="A572" s="40" t="s">
        <v>18</v>
      </c>
      <c r="B572" s="33" t="s">
        <v>113</v>
      </c>
      <c r="C572" s="33" t="str">
        <f t="shared" si="8"/>
        <v>Sierra Leone|HCD Gender Index - Managerial positions</v>
      </c>
      <c r="D572" s="57"/>
      <c r="E572" s="52"/>
      <c r="F572" s="52"/>
      <c r="G572" s="52">
        <v>0.27388535031847133</v>
      </c>
    </row>
    <row r="573" spans="1:7" ht="15.75" customHeight="1" x14ac:dyDescent="0.35">
      <c r="A573" s="40" t="s">
        <v>18</v>
      </c>
      <c r="B573" s="33" t="s">
        <v>114</v>
      </c>
      <c r="C573" s="33" t="str">
        <f t="shared" si="8"/>
        <v>Sierra Leone|HCD Gender Index - Internet penetration</v>
      </c>
      <c r="D573" s="57" t="s">
        <v>115</v>
      </c>
      <c r="E573" s="52"/>
      <c r="F573" s="52"/>
      <c r="G573" s="52">
        <v>0.70370370370370372</v>
      </c>
    </row>
    <row r="574" spans="1:7" ht="15.75" customHeight="1" x14ac:dyDescent="0.35">
      <c r="A574" s="40" t="s">
        <v>18</v>
      </c>
      <c r="B574" s="33" t="s">
        <v>116</v>
      </c>
      <c r="C574" s="33" t="str">
        <f t="shared" si="8"/>
        <v>Sierra Leone|HCD Gender Index - Saving at a financial institution</v>
      </c>
      <c r="D574" s="57" t="s">
        <v>117</v>
      </c>
      <c r="E574" s="52"/>
      <c r="F574" s="52"/>
      <c r="G574" s="52">
        <v>0.63514949911393093</v>
      </c>
    </row>
    <row r="575" spans="1:7" ht="15.75" customHeight="1" x14ac:dyDescent="0.35">
      <c r="A575" s="40" t="s">
        <v>120</v>
      </c>
      <c r="B575" s="33" t="s">
        <v>102</v>
      </c>
      <c r="C575" s="33" t="str">
        <f t="shared" si="8"/>
        <v>The Gambia|HCD Gender Index - Maternal mortality rate</v>
      </c>
      <c r="D575" s="57" t="s">
        <v>103</v>
      </c>
      <c r="E575" s="52"/>
      <c r="F575" s="52"/>
      <c r="G575" s="52">
        <v>0.99402999999999997</v>
      </c>
    </row>
    <row r="576" spans="1:7" ht="15.75" customHeight="1" x14ac:dyDescent="0.35">
      <c r="A576" s="40" t="s">
        <v>120</v>
      </c>
      <c r="B576" s="33" t="s">
        <v>104</v>
      </c>
      <c r="C576" s="33" t="str">
        <f t="shared" si="8"/>
        <v>The Gambia|HCD Gender Index - Under-5 mortality rate</v>
      </c>
      <c r="D576" s="57" t="s">
        <v>68</v>
      </c>
      <c r="E576" s="52"/>
      <c r="F576" s="52"/>
      <c r="G576" s="52">
        <v>1.2134831460674158</v>
      </c>
    </row>
    <row r="577" spans="1:7" ht="15.75" customHeight="1" x14ac:dyDescent="0.35">
      <c r="A577" s="40" t="s">
        <v>120</v>
      </c>
      <c r="B577" s="33" t="s">
        <v>105</v>
      </c>
      <c r="C577" s="33" t="str">
        <f t="shared" si="8"/>
        <v>The Gambia|HCD Gender Index - Under-5 stunting rate</v>
      </c>
      <c r="D577" s="57" t="s">
        <v>134</v>
      </c>
      <c r="E577" s="52"/>
      <c r="F577" s="52"/>
      <c r="G577" s="52">
        <v>1.1507936507936509</v>
      </c>
    </row>
    <row r="578" spans="1:7" ht="15.75" customHeight="1" x14ac:dyDescent="0.35">
      <c r="A578" s="40" t="s">
        <v>120</v>
      </c>
      <c r="B578" s="33" t="s">
        <v>106</v>
      </c>
      <c r="C578" s="33" t="str">
        <f t="shared" si="8"/>
        <v>The Gambia|HCD Gender Index - Life expectancy at birth</v>
      </c>
      <c r="D578" s="57" t="s">
        <v>72</v>
      </c>
      <c r="E578" s="52"/>
      <c r="F578" s="52"/>
      <c r="G578" s="52">
        <v>1.0465741229227117</v>
      </c>
    </row>
    <row r="579" spans="1:7" ht="15.75" customHeight="1" x14ac:dyDescent="0.35">
      <c r="A579" s="40" t="s">
        <v>120</v>
      </c>
      <c r="B579" s="33" t="s">
        <v>107</v>
      </c>
      <c r="C579" s="33" t="str">
        <f t="shared" ref="C579:C610" si="9">A579&amp;"|"&amp;B579</f>
        <v>The Gambia|HCD Gender Index - Children out of school</v>
      </c>
      <c r="D579" s="57" t="s">
        <v>82</v>
      </c>
      <c r="E579" s="52"/>
      <c r="F579" s="52"/>
      <c r="G579" s="52">
        <v>1.9312434078330816</v>
      </c>
    </row>
    <row r="580" spans="1:7" ht="15.75" customHeight="1" x14ac:dyDescent="0.35">
      <c r="A580" s="40" t="s">
        <v>120</v>
      </c>
      <c r="B580" s="33" t="s">
        <v>108</v>
      </c>
      <c r="C580" s="33" t="str">
        <f t="shared" si="9"/>
        <v>The Gambia|HCD Gender Index - Mean years of schooling</v>
      </c>
      <c r="D580" s="57" t="s">
        <v>72</v>
      </c>
      <c r="E580" s="52"/>
      <c r="F580" s="52"/>
      <c r="G580" s="52">
        <v>0.71739130434782605</v>
      </c>
    </row>
    <row r="581" spans="1:7" ht="15.75" customHeight="1" x14ac:dyDescent="0.35">
      <c r="A581" s="40" t="s">
        <v>120</v>
      </c>
      <c r="B581" s="33" t="s">
        <v>109</v>
      </c>
      <c r="C581" s="33" t="str">
        <f t="shared" si="9"/>
        <v>The Gambia|HCD Gender Index - Harmonized test scores</v>
      </c>
      <c r="D581" s="57" t="s">
        <v>162</v>
      </c>
      <c r="E581" s="52"/>
      <c r="F581" s="52"/>
      <c r="G581" s="52">
        <v>1.0040612977675454</v>
      </c>
    </row>
    <row r="582" spans="1:7" ht="15.75" customHeight="1" x14ac:dyDescent="0.35">
      <c r="A582" s="40" t="s">
        <v>120</v>
      </c>
      <c r="B582" s="33" t="s">
        <v>110</v>
      </c>
      <c r="C582" s="33" t="str">
        <f t="shared" si="9"/>
        <v>The Gambia|HCD Gender Index - Youth NEET</v>
      </c>
      <c r="D582" s="57" t="s">
        <v>87</v>
      </c>
      <c r="E582" s="52"/>
      <c r="F582" s="52"/>
      <c r="G582" s="52">
        <v>0.64063470162124869</v>
      </c>
    </row>
    <row r="583" spans="1:7" ht="15.75" customHeight="1" x14ac:dyDescent="0.35">
      <c r="A583" s="40" t="s">
        <v>120</v>
      </c>
      <c r="B583" s="33" t="s">
        <v>111</v>
      </c>
      <c r="C583" s="33" t="str">
        <f t="shared" si="9"/>
        <v>The Gambia|HCD Gender Index - Youth literacy rate</v>
      </c>
      <c r="D583" s="57" t="s">
        <v>112</v>
      </c>
      <c r="E583" s="52"/>
      <c r="F583" s="52"/>
      <c r="G583" s="52">
        <v>0.90140845070422537</v>
      </c>
    </row>
    <row r="584" spans="1:7" ht="15.75" customHeight="1" x14ac:dyDescent="0.35">
      <c r="A584" s="40" t="s">
        <v>120</v>
      </c>
      <c r="B584" s="33" t="s">
        <v>113</v>
      </c>
      <c r="C584" s="33" t="str">
        <f t="shared" si="9"/>
        <v>The Gambia|HCD Gender Index - Managerial positions</v>
      </c>
      <c r="D584" s="57"/>
      <c r="E584" s="52"/>
      <c r="F584" s="52"/>
      <c r="G584" s="52" t="s">
        <v>148</v>
      </c>
    </row>
    <row r="585" spans="1:7" ht="15.75" customHeight="1" x14ac:dyDescent="0.35">
      <c r="A585" s="40" t="s">
        <v>120</v>
      </c>
      <c r="B585" s="33" t="s">
        <v>114</v>
      </c>
      <c r="C585" s="33" t="str">
        <f t="shared" si="9"/>
        <v>The Gambia|HCD Gender Index - Internet penetration</v>
      </c>
      <c r="D585" s="57" t="s">
        <v>115</v>
      </c>
      <c r="E585" s="52"/>
      <c r="F585" s="52"/>
      <c r="G585" s="52">
        <v>0.84615384615384615</v>
      </c>
    </row>
    <row r="586" spans="1:7" ht="15.75" customHeight="1" x14ac:dyDescent="0.35">
      <c r="A586" s="40" t="s">
        <v>120</v>
      </c>
      <c r="B586" s="33" t="s">
        <v>116</v>
      </c>
      <c r="C586" s="33" t="str">
        <f t="shared" si="9"/>
        <v>The Gambia|HCD Gender Index - Saving at a financial institution</v>
      </c>
      <c r="D586" s="57" t="s">
        <v>117</v>
      </c>
      <c r="E586" s="52"/>
      <c r="F586" s="52"/>
      <c r="G586" s="52" t="s">
        <v>148</v>
      </c>
    </row>
    <row r="587" spans="1:7" ht="15.75" customHeight="1" x14ac:dyDescent="0.35">
      <c r="A587" s="40" t="s">
        <v>20</v>
      </c>
      <c r="B587" s="33" t="s">
        <v>102</v>
      </c>
      <c r="C587" s="33" t="str">
        <f t="shared" si="9"/>
        <v>Togo|HCD Gender Index - Maternal mortality rate</v>
      </c>
      <c r="D587" s="57" t="s">
        <v>103</v>
      </c>
      <c r="E587" s="52"/>
      <c r="F587" s="52"/>
      <c r="G587" s="52">
        <v>0.99604000000000004</v>
      </c>
    </row>
    <row r="588" spans="1:7" ht="15.75" customHeight="1" x14ac:dyDescent="0.35">
      <c r="A588" s="40" t="s">
        <v>20</v>
      </c>
      <c r="B588" s="33" t="s">
        <v>104</v>
      </c>
      <c r="C588" s="33" t="str">
        <f t="shared" si="9"/>
        <v>Togo|HCD Gender Index - Under-5 mortality rate</v>
      </c>
      <c r="D588" s="57" t="s">
        <v>68</v>
      </c>
      <c r="E588" s="52"/>
      <c r="F588" s="52"/>
      <c r="G588" s="52">
        <v>1.1706081081081081</v>
      </c>
    </row>
    <row r="589" spans="1:7" ht="15.75" customHeight="1" x14ac:dyDescent="0.35">
      <c r="A589" s="40" t="s">
        <v>20</v>
      </c>
      <c r="B589" s="33" t="s">
        <v>105</v>
      </c>
      <c r="C589" s="33" t="str">
        <f t="shared" si="9"/>
        <v>Togo|HCD Gender Index - Under-5 stunting rate</v>
      </c>
      <c r="D589" s="57" t="s">
        <v>135</v>
      </c>
      <c r="E589" s="52"/>
      <c r="F589" s="52"/>
      <c r="G589" s="52" t="s">
        <v>148</v>
      </c>
    </row>
    <row r="590" spans="1:7" ht="15.75" customHeight="1" x14ac:dyDescent="0.35">
      <c r="A590" s="40" t="s">
        <v>20</v>
      </c>
      <c r="B590" s="33" t="s">
        <v>106</v>
      </c>
      <c r="C590" s="33" t="str">
        <f t="shared" si="9"/>
        <v>Togo|HCD Gender Index - Life expectancy at birth</v>
      </c>
      <c r="D590" s="57" t="s">
        <v>72</v>
      </c>
      <c r="E590" s="52"/>
      <c r="F590" s="52"/>
      <c r="G590" s="52">
        <v>1.0293589573081527</v>
      </c>
    </row>
    <row r="591" spans="1:7" ht="15.75" customHeight="1" x14ac:dyDescent="0.35">
      <c r="A591" s="40" t="s">
        <v>20</v>
      </c>
      <c r="B591" s="33" t="s">
        <v>107</v>
      </c>
      <c r="C591" s="33" t="str">
        <f t="shared" si="9"/>
        <v>Togo|HCD Gender Index - Children out of school</v>
      </c>
      <c r="D591" s="57" t="s">
        <v>82</v>
      </c>
      <c r="E591" s="52"/>
      <c r="F591" s="52"/>
      <c r="G591" s="52">
        <v>0.5581743889958144</v>
      </c>
    </row>
    <row r="592" spans="1:7" ht="15.75" customHeight="1" x14ac:dyDescent="0.35">
      <c r="A592" s="40" t="s">
        <v>20</v>
      </c>
      <c r="B592" s="33" t="s">
        <v>108</v>
      </c>
      <c r="C592" s="33" t="str">
        <f t="shared" si="9"/>
        <v>Togo|HCD Gender Index - Mean years of schooling</v>
      </c>
      <c r="D592" s="57" t="s">
        <v>72</v>
      </c>
      <c r="E592" s="52"/>
      <c r="F592" s="52"/>
      <c r="G592" s="52">
        <v>0.52238805970149249</v>
      </c>
    </row>
    <row r="593" spans="1:7" ht="15.75" customHeight="1" x14ac:dyDescent="0.35">
      <c r="A593" s="40" t="s">
        <v>20</v>
      </c>
      <c r="B593" s="33" t="s">
        <v>109</v>
      </c>
      <c r="C593" s="33" t="str">
        <f t="shared" si="9"/>
        <v>Togo|HCD Gender Index - Harmonized test scores</v>
      </c>
      <c r="D593" s="57" t="s">
        <v>163</v>
      </c>
      <c r="E593" s="52"/>
      <c r="F593" s="52"/>
      <c r="G593" s="52">
        <v>0.99705482479932572</v>
      </c>
    </row>
    <row r="594" spans="1:7" ht="15.75" customHeight="1" x14ac:dyDescent="0.35">
      <c r="A594" s="40" t="s">
        <v>20</v>
      </c>
      <c r="B594" s="33" t="s">
        <v>110</v>
      </c>
      <c r="C594" s="33" t="str">
        <f t="shared" si="9"/>
        <v>Togo|HCD Gender Index - Youth NEET</v>
      </c>
      <c r="D594" s="57" t="s">
        <v>87</v>
      </c>
      <c r="E594" s="52"/>
      <c r="F594" s="52"/>
      <c r="G594" s="52">
        <v>0.6412518957672686</v>
      </c>
    </row>
    <row r="595" spans="1:7" ht="15.75" customHeight="1" x14ac:dyDescent="0.35">
      <c r="A595" s="40" t="s">
        <v>20</v>
      </c>
      <c r="B595" s="33" t="s">
        <v>111</v>
      </c>
      <c r="C595" s="33" t="str">
        <f t="shared" si="9"/>
        <v>Togo|HCD Gender Index - Youth literacy rate</v>
      </c>
      <c r="D595" s="57" t="s">
        <v>112</v>
      </c>
      <c r="E595" s="52"/>
      <c r="F595" s="52"/>
      <c r="G595" s="52">
        <v>0.91304347826086951</v>
      </c>
    </row>
    <row r="596" spans="1:7" ht="15.75" customHeight="1" x14ac:dyDescent="0.35">
      <c r="A596" s="40" t="s">
        <v>20</v>
      </c>
      <c r="B596" s="33" t="s">
        <v>113</v>
      </c>
      <c r="C596" s="33" t="str">
        <f t="shared" si="9"/>
        <v>Togo|HCD Gender Index - Managerial positions</v>
      </c>
      <c r="D596" s="57"/>
      <c r="E596" s="52"/>
      <c r="F596" s="52"/>
      <c r="G596" s="52">
        <v>0.41843971631205673</v>
      </c>
    </row>
    <row r="597" spans="1:7" ht="15.75" customHeight="1" x14ac:dyDescent="0.35">
      <c r="A597" s="40" t="s">
        <v>20</v>
      </c>
      <c r="B597" s="33" t="s">
        <v>114</v>
      </c>
      <c r="C597" s="33" t="str">
        <f t="shared" si="9"/>
        <v>Togo|HCD Gender Index - Internet penetration</v>
      </c>
      <c r="D597" s="57" t="s">
        <v>115</v>
      </c>
      <c r="E597" s="52"/>
      <c r="F597" s="52"/>
      <c r="G597" s="52">
        <v>0.55172413793103448</v>
      </c>
    </row>
    <row r="598" spans="1:7" ht="15.75" customHeight="1" x14ac:dyDescent="0.35">
      <c r="A598" s="40" t="s">
        <v>20</v>
      </c>
      <c r="B598" s="33" t="s">
        <v>116</v>
      </c>
      <c r="C598" s="33" t="str">
        <f t="shared" si="9"/>
        <v>Togo|HCD Gender Index - Saving at a financial institution</v>
      </c>
      <c r="D598" s="57" t="s">
        <v>117</v>
      </c>
      <c r="E598" s="52"/>
      <c r="F598" s="52"/>
      <c r="G598" s="52">
        <v>0.69155238207665193</v>
      </c>
    </row>
    <row r="599" spans="1:7" ht="15.75" customHeight="1" x14ac:dyDescent="0.35">
      <c r="A599" s="40" t="s">
        <v>21</v>
      </c>
      <c r="B599" s="33" t="s">
        <v>102</v>
      </c>
      <c r="C599" s="33" t="str">
        <f t="shared" si="9"/>
        <v>ECOWAS|HCD Gender Index - Maternal mortality rate</v>
      </c>
      <c r="D599" s="57" t="s">
        <v>103</v>
      </c>
      <c r="E599" s="52"/>
      <c r="F599" s="52"/>
      <c r="G599" s="52">
        <v>0.99291897629598425</v>
      </c>
    </row>
    <row r="600" spans="1:7" ht="15.75" customHeight="1" x14ac:dyDescent="0.35">
      <c r="A600" s="40" t="s">
        <v>21</v>
      </c>
      <c r="B600" s="33" t="s">
        <v>104</v>
      </c>
      <c r="C600" s="33" t="str">
        <f t="shared" si="9"/>
        <v>ECOWAS|HCD Gender Index - Under-5 mortality rate</v>
      </c>
      <c r="D600" s="57" t="s">
        <v>68</v>
      </c>
      <c r="E600" s="52"/>
      <c r="F600" s="52"/>
      <c r="G600" s="52">
        <v>1.1432172151373967</v>
      </c>
    </row>
    <row r="601" spans="1:7" ht="15.75" customHeight="1" x14ac:dyDescent="0.35">
      <c r="A601" s="40" t="s">
        <v>21</v>
      </c>
      <c r="B601" s="33" t="s">
        <v>105</v>
      </c>
      <c r="C601" s="33" t="str">
        <f t="shared" si="9"/>
        <v>ECOWAS|HCD Gender Index - Under-5 stunting rate</v>
      </c>
      <c r="D601" s="57" t="s">
        <v>136</v>
      </c>
      <c r="E601" s="52"/>
      <c r="F601" s="52"/>
      <c r="G601" s="52">
        <v>1.170145569981988</v>
      </c>
    </row>
    <row r="602" spans="1:7" ht="15.75" customHeight="1" x14ac:dyDescent="0.35">
      <c r="A602" s="40" t="s">
        <v>21</v>
      </c>
      <c r="B602" s="33" t="s">
        <v>106</v>
      </c>
      <c r="C602" s="33" t="str">
        <f t="shared" si="9"/>
        <v>ECOWAS|HCD Gender Index - Life expectancy at birth</v>
      </c>
      <c r="D602" s="57" t="s">
        <v>72</v>
      </c>
      <c r="E602" s="52"/>
      <c r="F602" s="52"/>
      <c r="G602" s="52">
        <v>1.0358522638556029</v>
      </c>
    </row>
    <row r="603" spans="1:7" ht="15.75" customHeight="1" x14ac:dyDescent="0.35">
      <c r="A603" s="40" t="s">
        <v>21</v>
      </c>
      <c r="B603" s="33" t="s">
        <v>107</v>
      </c>
      <c r="C603" s="33" t="str">
        <f t="shared" si="9"/>
        <v>ECOWAS|HCD Gender Index - Children out of school</v>
      </c>
      <c r="D603" s="57" t="s">
        <v>82</v>
      </c>
      <c r="E603" s="52"/>
      <c r="F603" s="52"/>
      <c r="G603" s="52">
        <v>1.0381817639558915</v>
      </c>
    </row>
    <row r="604" spans="1:7" ht="15.75" customHeight="1" x14ac:dyDescent="0.35">
      <c r="A604" s="40" t="s">
        <v>21</v>
      </c>
      <c r="B604" s="33" t="s">
        <v>108</v>
      </c>
      <c r="C604" s="33" t="str">
        <f t="shared" si="9"/>
        <v>ECOWAS|HCD Gender Index - Mean years of schooling</v>
      </c>
      <c r="D604" s="57" t="s">
        <v>72</v>
      </c>
      <c r="E604" s="52"/>
      <c r="F604" s="52"/>
      <c r="G604" s="52">
        <v>0.65966051023943451</v>
      </c>
    </row>
    <row r="605" spans="1:7" ht="15.75" customHeight="1" x14ac:dyDescent="0.35">
      <c r="A605" s="40" t="s">
        <v>21</v>
      </c>
      <c r="B605" s="33" t="s">
        <v>109</v>
      </c>
      <c r="C605" s="33" t="str">
        <f t="shared" si="9"/>
        <v>ECOWAS|HCD Gender Index - Harmonized test scores</v>
      </c>
      <c r="D605" s="57" t="s">
        <v>164</v>
      </c>
      <c r="E605" s="52"/>
      <c r="F605" s="52"/>
      <c r="G605" s="52">
        <v>0.99189579777046977</v>
      </c>
    </row>
    <row r="606" spans="1:7" ht="15.75" customHeight="1" x14ac:dyDescent="0.35">
      <c r="A606" s="40" t="s">
        <v>21</v>
      </c>
      <c r="B606" s="33" t="s">
        <v>110</v>
      </c>
      <c r="C606" s="33" t="str">
        <f t="shared" si="9"/>
        <v>ECOWAS|HCD Gender Index - Youth NEET</v>
      </c>
      <c r="D606" s="57" t="s">
        <v>87</v>
      </c>
      <c r="E606" s="52"/>
      <c r="F606" s="52"/>
      <c r="G606" s="52">
        <v>0.71316221821031922</v>
      </c>
    </row>
    <row r="607" spans="1:7" ht="15.75" customHeight="1" x14ac:dyDescent="0.35">
      <c r="A607" s="40" t="s">
        <v>21</v>
      </c>
      <c r="B607" s="33" t="s">
        <v>111</v>
      </c>
      <c r="C607" s="33" t="str">
        <f t="shared" si="9"/>
        <v>ECOWAS|HCD Gender Index - Youth literacy rate</v>
      </c>
      <c r="D607" s="57" t="s">
        <v>112</v>
      </c>
      <c r="E607" s="52"/>
      <c r="F607" s="52"/>
      <c r="G607" s="52">
        <v>0.81997668031161852</v>
      </c>
    </row>
    <row r="608" spans="1:7" ht="15.75" customHeight="1" x14ac:dyDescent="0.35">
      <c r="A608" s="40" t="s">
        <v>21</v>
      </c>
      <c r="B608" s="33" t="s">
        <v>113</v>
      </c>
      <c r="C608" s="33" t="str">
        <f t="shared" si="9"/>
        <v>ECOWAS|HCD Gender Index - Managerial positions</v>
      </c>
      <c r="D608" s="57"/>
      <c r="E608" s="52"/>
      <c r="F608" s="52"/>
      <c r="G608" s="52">
        <v>0.38774487995615198</v>
      </c>
    </row>
    <row r="609" spans="1:7" ht="15.75" customHeight="1" x14ac:dyDescent="0.35">
      <c r="A609" s="40" t="s">
        <v>21</v>
      </c>
      <c r="B609" s="33" t="s">
        <v>114</v>
      </c>
      <c r="C609" s="33" t="str">
        <f t="shared" si="9"/>
        <v>ECOWAS|HCD Gender Index - Internet penetration</v>
      </c>
      <c r="D609" s="57" t="s">
        <v>115</v>
      </c>
      <c r="E609" s="52"/>
      <c r="F609" s="52"/>
      <c r="G609" s="52">
        <v>0.63510735328634349</v>
      </c>
    </row>
    <row r="610" spans="1:7" ht="15.75" customHeight="1" x14ac:dyDescent="0.35">
      <c r="A610" s="40" t="s">
        <v>21</v>
      </c>
      <c r="B610" s="33" t="s">
        <v>116</v>
      </c>
      <c r="C610" s="33" t="str">
        <f t="shared" si="9"/>
        <v>ECOWAS|HCD Gender Index - Saving at a financial institution</v>
      </c>
      <c r="D610" s="57" t="s">
        <v>117</v>
      </c>
      <c r="E610" s="52"/>
      <c r="F610" s="52"/>
      <c r="G610" s="52">
        <v>0.57790223993009404</v>
      </c>
    </row>
    <row r="611" spans="1:7" ht="15.75" customHeight="1" x14ac:dyDescent="0.35">
      <c r="A611" s="54"/>
    </row>
    <row r="612" spans="1:7" ht="15.75" customHeight="1" x14ac:dyDescent="0.35">
      <c r="A612" s="54"/>
    </row>
    <row r="613" spans="1:7" ht="15.75" customHeight="1" x14ac:dyDescent="0.35">
      <c r="A613" s="54"/>
    </row>
    <row r="614" spans="1:7" ht="15.75" customHeight="1" x14ac:dyDescent="0.35">
      <c r="A614" s="54"/>
    </row>
    <row r="615" spans="1:7" ht="15.75" customHeight="1" x14ac:dyDescent="0.35">
      <c r="A615" s="54"/>
    </row>
    <row r="616" spans="1:7" ht="15.75" customHeight="1" x14ac:dyDescent="0.35">
      <c r="A616" s="54"/>
    </row>
    <row r="617" spans="1:7" ht="15.75" customHeight="1" x14ac:dyDescent="0.35">
      <c r="A617" s="54"/>
    </row>
    <row r="618" spans="1:7" ht="15.75" customHeight="1" x14ac:dyDescent="0.35">
      <c r="A618" s="54"/>
    </row>
    <row r="619" spans="1:7" ht="15.75" customHeight="1" x14ac:dyDescent="0.35">
      <c r="A619" s="54"/>
    </row>
    <row r="620" spans="1:7" ht="15.75" customHeight="1" x14ac:dyDescent="0.35">
      <c r="A620" s="54"/>
    </row>
    <row r="621" spans="1:7" ht="15.75" customHeight="1" x14ac:dyDescent="0.35">
      <c r="A621" s="54"/>
    </row>
    <row r="622" spans="1:7" ht="15.75" customHeight="1" x14ac:dyDescent="0.35">
      <c r="A622" s="54"/>
    </row>
    <row r="623" spans="1:7" ht="15.75" customHeight="1" x14ac:dyDescent="0.35">
      <c r="A623" s="54"/>
    </row>
    <row r="624" spans="1:7" ht="15.75" customHeight="1" x14ac:dyDescent="0.35">
      <c r="A624" s="54"/>
    </row>
    <row r="625" spans="1:1" ht="15.75" customHeight="1" x14ac:dyDescent="0.35">
      <c r="A625" s="54"/>
    </row>
    <row r="626" spans="1:1" ht="15.75" customHeight="1" x14ac:dyDescent="0.35">
      <c r="A626" s="54"/>
    </row>
    <row r="627" spans="1:1" ht="15.75" customHeight="1" x14ac:dyDescent="0.35">
      <c r="A627" s="54"/>
    </row>
    <row r="628" spans="1:1" ht="15.75" customHeight="1" x14ac:dyDescent="0.35">
      <c r="A628" s="54"/>
    </row>
    <row r="629" spans="1:1" ht="15.75" customHeight="1" x14ac:dyDescent="0.35">
      <c r="A629" s="54"/>
    </row>
    <row r="630" spans="1:1" ht="15.75" customHeight="1" x14ac:dyDescent="0.35">
      <c r="A630" s="54"/>
    </row>
    <row r="631" spans="1:1" ht="15.75" customHeight="1" x14ac:dyDescent="0.35">
      <c r="A631" s="54"/>
    </row>
    <row r="632" spans="1:1" ht="15.75" customHeight="1" x14ac:dyDescent="0.35">
      <c r="A632" s="54"/>
    </row>
    <row r="633" spans="1:1" ht="15.75" customHeight="1" x14ac:dyDescent="0.35">
      <c r="A633" s="54"/>
    </row>
    <row r="634" spans="1:1" ht="15.75" customHeight="1" x14ac:dyDescent="0.35">
      <c r="A634" s="54"/>
    </row>
    <row r="635" spans="1:1" ht="15.75" customHeight="1" x14ac:dyDescent="0.35">
      <c r="A635" s="54"/>
    </row>
    <row r="636" spans="1:1" ht="15.75" customHeight="1" x14ac:dyDescent="0.35">
      <c r="A636" s="54"/>
    </row>
    <row r="637" spans="1:1" ht="15.75" customHeight="1" x14ac:dyDescent="0.35">
      <c r="A637" s="54"/>
    </row>
    <row r="638" spans="1:1" ht="15.75" customHeight="1" x14ac:dyDescent="0.35">
      <c r="A638" s="54"/>
    </row>
    <row r="639" spans="1:1" ht="15.75" customHeight="1" x14ac:dyDescent="0.35">
      <c r="A639" s="54"/>
    </row>
    <row r="640" spans="1:1" ht="15.75" customHeight="1" x14ac:dyDescent="0.35">
      <c r="A640" s="54"/>
    </row>
    <row r="641" spans="1:1" ht="15.75" customHeight="1" x14ac:dyDescent="0.35">
      <c r="A641" s="54"/>
    </row>
    <row r="642" spans="1:1" ht="15.75" customHeight="1" x14ac:dyDescent="0.35">
      <c r="A642" s="54"/>
    </row>
    <row r="643" spans="1:1" ht="15.75" customHeight="1" x14ac:dyDescent="0.35">
      <c r="A643" s="54"/>
    </row>
    <row r="644" spans="1:1" ht="15.75" customHeight="1" x14ac:dyDescent="0.35">
      <c r="A644" s="54"/>
    </row>
    <row r="645" spans="1:1" ht="15.75" customHeight="1" x14ac:dyDescent="0.35">
      <c r="A645" s="54"/>
    </row>
    <row r="646" spans="1:1" ht="15.75" customHeight="1" x14ac:dyDescent="0.35">
      <c r="A646" s="54"/>
    </row>
    <row r="647" spans="1:1" ht="15.75" customHeight="1" x14ac:dyDescent="0.35">
      <c r="A647" s="54"/>
    </row>
    <row r="648" spans="1:1" ht="15.75" customHeight="1" x14ac:dyDescent="0.35">
      <c r="A648" s="54"/>
    </row>
    <row r="649" spans="1:1" ht="15.75" customHeight="1" x14ac:dyDescent="0.35">
      <c r="A649" s="54"/>
    </row>
    <row r="650" spans="1:1" ht="15.75" customHeight="1" x14ac:dyDescent="0.35">
      <c r="A650" s="54"/>
    </row>
    <row r="651" spans="1:1" ht="15.75" customHeight="1" x14ac:dyDescent="0.35">
      <c r="A651" s="54"/>
    </row>
    <row r="652" spans="1:1" ht="15.75" customHeight="1" x14ac:dyDescent="0.35">
      <c r="A652" s="54"/>
    </row>
    <row r="653" spans="1:1" ht="15.75" customHeight="1" x14ac:dyDescent="0.35">
      <c r="A653" s="54"/>
    </row>
    <row r="654" spans="1:1" ht="15.75" customHeight="1" x14ac:dyDescent="0.35">
      <c r="A654" s="54"/>
    </row>
    <row r="655" spans="1:1" ht="15.75" customHeight="1" x14ac:dyDescent="0.35">
      <c r="A655" s="54"/>
    </row>
    <row r="656" spans="1:1" ht="15.75" customHeight="1" x14ac:dyDescent="0.35">
      <c r="A656" s="54"/>
    </row>
    <row r="657" spans="1:1" ht="15.75" customHeight="1" x14ac:dyDescent="0.35">
      <c r="A657" s="54"/>
    </row>
    <row r="658" spans="1:1" ht="15.75" customHeight="1" x14ac:dyDescent="0.35">
      <c r="A658" s="54"/>
    </row>
    <row r="659" spans="1:1" ht="15.75" customHeight="1" x14ac:dyDescent="0.35">
      <c r="A659" s="54"/>
    </row>
    <row r="660" spans="1:1" ht="15.75" customHeight="1" x14ac:dyDescent="0.35">
      <c r="A660" s="54"/>
    </row>
    <row r="661" spans="1:1" ht="15.75" customHeight="1" x14ac:dyDescent="0.35">
      <c r="A661" s="54"/>
    </row>
    <row r="662" spans="1:1" ht="15.75" customHeight="1" x14ac:dyDescent="0.35">
      <c r="A662" s="54"/>
    </row>
    <row r="663" spans="1:1" ht="15.75" customHeight="1" x14ac:dyDescent="0.35">
      <c r="A663" s="54"/>
    </row>
    <row r="664" spans="1:1" ht="15.75" customHeight="1" x14ac:dyDescent="0.35">
      <c r="A664" s="54"/>
    </row>
    <row r="665" spans="1:1" ht="15.75" customHeight="1" x14ac:dyDescent="0.35">
      <c r="A665" s="54"/>
    </row>
    <row r="666" spans="1:1" ht="15.75" customHeight="1" x14ac:dyDescent="0.35">
      <c r="A666" s="54"/>
    </row>
    <row r="667" spans="1:1" ht="15.75" customHeight="1" x14ac:dyDescent="0.35">
      <c r="A667" s="54"/>
    </row>
    <row r="668" spans="1:1" ht="15.75" customHeight="1" x14ac:dyDescent="0.35">
      <c r="A668" s="54"/>
    </row>
    <row r="669" spans="1:1" ht="15.75" customHeight="1" x14ac:dyDescent="0.35">
      <c r="A669" s="54"/>
    </row>
    <row r="670" spans="1:1" ht="15.75" customHeight="1" x14ac:dyDescent="0.35">
      <c r="A670" s="54"/>
    </row>
    <row r="671" spans="1:1" ht="15.75" customHeight="1" x14ac:dyDescent="0.35">
      <c r="A671" s="54"/>
    </row>
    <row r="672" spans="1:1" ht="15.75" customHeight="1" x14ac:dyDescent="0.35">
      <c r="A672" s="54"/>
    </row>
    <row r="673" spans="1:1" ht="15.75" customHeight="1" x14ac:dyDescent="0.35">
      <c r="A673" s="54"/>
    </row>
    <row r="674" spans="1:1" ht="15.75" customHeight="1" x14ac:dyDescent="0.35">
      <c r="A674" s="54"/>
    </row>
    <row r="675" spans="1:1" ht="15.75" customHeight="1" x14ac:dyDescent="0.35">
      <c r="A675" s="54"/>
    </row>
    <row r="676" spans="1:1" ht="15.75" customHeight="1" x14ac:dyDescent="0.35">
      <c r="A676" s="54"/>
    </row>
    <row r="677" spans="1:1" ht="15.75" customHeight="1" x14ac:dyDescent="0.35">
      <c r="A677" s="54"/>
    </row>
    <row r="678" spans="1:1" ht="15.75" customHeight="1" x14ac:dyDescent="0.35">
      <c r="A678" s="54"/>
    </row>
    <row r="679" spans="1:1" ht="15.75" customHeight="1" x14ac:dyDescent="0.35">
      <c r="A679" s="54"/>
    </row>
    <row r="680" spans="1:1" ht="15.75" customHeight="1" x14ac:dyDescent="0.35">
      <c r="A680" s="54"/>
    </row>
    <row r="681" spans="1:1" ht="15.75" customHeight="1" x14ac:dyDescent="0.35">
      <c r="A681" s="54"/>
    </row>
    <row r="682" spans="1:1" ht="15.75" customHeight="1" x14ac:dyDescent="0.35">
      <c r="A682" s="54"/>
    </row>
    <row r="683" spans="1:1" ht="15.75" customHeight="1" x14ac:dyDescent="0.35">
      <c r="A683" s="54"/>
    </row>
    <row r="684" spans="1:1" ht="15.75" customHeight="1" x14ac:dyDescent="0.35">
      <c r="A684" s="54"/>
    </row>
    <row r="685" spans="1:1" ht="15.75" customHeight="1" x14ac:dyDescent="0.35">
      <c r="A685" s="54"/>
    </row>
    <row r="686" spans="1:1" ht="15.75" customHeight="1" x14ac:dyDescent="0.35">
      <c r="A686" s="54"/>
    </row>
    <row r="687" spans="1:1" ht="15.75" customHeight="1" x14ac:dyDescent="0.35">
      <c r="A687" s="54"/>
    </row>
    <row r="688" spans="1:1" ht="15.75" customHeight="1" x14ac:dyDescent="0.35">
      <c r="A688" s="54"/>
    </row>
    <row r="689" spans="1:1" ht="15.75" customHeight="1" x14ac:dyDescent="0.35">
      <c r="A689" s="54"/>
    </row>
    <row r="690" spans="1:1" ht="15.75" customHeight="1" x14ac:dyDescent="0.35">
      <c r="A690" s="54"/>
    </row>
    <row r="691" spans="1:1" ht="15.75" customHeight="1" x14ac:dyDescent="0.35">
      <c r="A691" s="54"/>
    </row>
    <row r="692" spans="1:1" ht="15.75" customHeight="1" x14ac:dyDescent="0.35">
      <c r="A692" s="54"/>
    </row>
    <row r="693" spans="1:1" ht="15.75" customHeight="1" x14ac:dyDescent="0.35">
      <c r="A693" s="54"/>
    </row>
    <row r="694" spans="1:1" ht="15.75" customHeight="1" x14ac:dyDescent="0.35">
      <c r="A694" s="54"/>
    </row>
    <row r="695" spans="1:1" ht="15.75" customHeight="1" x14ac:dyDescent="0.35">
      <c r="A695" s="54"/>
    </row>
    <row r="696" spans="1:1" ht="15.75" customHeight="1" x14ac:dyDescent="0.35">
      <c r="A696" s="54"/>
    </row>
    <row r="697" spans="1:1" ht="15.75" customHeight="1" x14ac:dyDescent="0.35">
      <c r="A697" s="54"/>
    </row>
    <row r="698" spans="1:1" ht="15.75" customHeight="1" x14ac:dyDescent="0.35">
      <c r="A698" s="54"/>
    </row>
    <row r="699" spans="1:1" ht="15.75" customHeight="1" x14ac:dyDescent="0.35">
      <c r="A699" s="54"/>
    </row>
    <row r="700" spans="1:1" ht="15.75" customHeight="1" x14ac:dyDescent="0.35">
      <c r="A700" s="54"/>
    </row>
    <row r="701" spans="1:1" ht="15.75" customHeight="1" x14ac:dyDescent="0.35">
      <c r="A701" s="54"/>
    </row>
    <row r="702" spans="1:1" ht="15.75" customHeight="1" x14ac:dyDescent="0.35">
      <c r="A702" s="54"/>
    </row>
    <row r="703" spans="1:1" ht="15.75" customHeight="1" x14ac:dyDescent="0.35">
      <c r="A703" s="54"/>
    </row>
    <row r="704" spans="1:1" ht="15.75" customHeight="1" x14ac:dyDescent="0.35">
      <c r="A704" s="54"/>
    </row>
    <row r="705" spans="1:1" ht="15.75" customHeight="1" x14ac:dyDescent="0.35">
      <c r="A705" s="54"/>
    </row>
    <row r="706" spans="1:1" ht="15.75" customHeight="1" x14ac:dyDescent="0.35">
      <c r="A706" s="54"/>
    </row>
    <row r="707" spans="1:1" ht="15.75" customHeight="1" x14ac:dyDescent="0.35">
      <c r="A707" s="54"/>
    </row>
    <row r="708" spans="1:1" ht="15.75" customHeight="1" x14ac:dyDescent="0.35">
      <c r="A708" s="54"/>
    </row>
    <row r="709" spans="1:1" ht="15.75" customHeight="1" x14ac:dyDescent="0.35">
      <c r="A709" s="54"/>
    </row>
    <row r="710" spans="1:1" ht="15.75" customHeight="1" x14ac:dyDescent="0.35">
      <c r="A710" s="54"/>
    </row>
    <row r="711" spans="1:1" ht="15.75" customHeight="1" x14ac:dyDescent="0.35">
      <c r="A711" s="54"/>
    </row>
    <row r="712" spans="1:1" ht="15.75" customHeight="1" x14ac:dyDescent="0.35">
      <c r="A712" s="54"/>
    </row>
    <row r="713" spans="1:1" ht="15.75" customHeight="1" x14ac:dyDescent="0.35">
      <c r="A713" s="54"/>
    </row>
    <row r="714" spans="1:1" ht="15.75" customHeight="1" x14ac:dyDescent="0.35">
      <c r="A714" s="54"/>
    </row>
    <row r="715" spans="1:1" ht="15.75" customHeight="1" x14ac:dyDescent="0.35">
      <c r="A715" s="54"/>
    </row>
    <row r="716" spans="1:1" ht="15.75" customHeight="1" x14ac:dyDescent="0.35">
      <c r="A716" s="54"/>
    </row>
    <row r="717" spans="1:1" ht="15.75" customHeight="1" x14ac:dyDescent="0.35">
      <c r="A717" s="54"/>
    </row>
    <row r="718" spans="1:1" ht="15.75" customHeight="1" x14ac:dyDescent="0.35">
      <c r="A718" s="54"/>
    </row>
    <row r="719" spans="1:1" ht="15.75" customHeight="1" x14ac:dyDescent="0.35">
      <c r="A719" s="54"/>
    </row>
    <row r="720" spans="1:1" ht="15.75" customHeight="1" x14ac:dyDescent="0.35">
      <c r="A720" s="54"/>
    </row>
    <row r="721" spans="1:1" ht="15.75" customHeight="1" x14ac:dyDescent="0.35">
      <c r="A721" s="54"/>
    </row>
    <row r="722" spans="1:1" ht="15.75" customHeight="1" x14ac:dyDescent="0.35">
      <c r="A722" s="54"/>
    </row>
    <row r="723" spans="1:1" ht="15.75" customHeight="1" x14ac:dyDescent="0.35">
      <c r="A723" s="54"/>
    </row>
    <row r="724" spans="1:1" ht="15.75" customHeight="1" x14ac:dyDescent="0.35">
      <c r="A724" s="54"/>
    </row>
    <row r="725" spans="1:1" ht="15.75" customHeight="1" x14ac:dyDescent="0.35">
      <c r="A725" s="54"/>
    </row>
    <row r="726" spans="1:1" ht="15.75" customHeight="1" x14ac:dyDescent="0.35">
      <c r="A726" s="54"/>
    </row>
    <row r="727" spans="1:1" ht="15.75" customHeight="1" x14ac:dyDescent="0.35">
      <c r="A727" s="54"/>
    </row>
    <row r="728" spans="1:1" ht="15.75" customHeight="1" x14ac:dyDescent="0.35">
      <c r="A728" s="54"/>
    </row>
    <row r="729" spans="1:1" ht="15.75" customHeight="1" x14ac:dyDescent="0.35">
      <c r="A729" s="54"/>
    </row>
    <row r="730" spans="1:1" ht="15.75" customHeight="1" x14ac:dyDescent="0.35">
      <c r="A730" s="54"/>
    </row>
    <row r="731" spans="1:1" ht="15.75" customHeight="1" x14ac:dyDescent="0.35">
      <c r="A731" s="54"/>
    </row>
    <row r="732" spans="1:1" ht="15.75" customHeight="1" x14ac:dyDescent="0.35">
      <c r="A732" s="54"/>
    </row>
    <row r="733" spans="1:1" ht="15.75" customHeight="1" x14ac:dyDescent="0.35">
      <c r="A733" s="54"/>
    </row>
    <row r="734" spans="1:1" ht="15.75" customHeight="1" x14ac:dyDescent="0.35">
      <c r="A734" s="54"/>
    </row>
    <row r="735" spans="1:1" ht="15.75" customHeight="1" x14ac:dyDescent="0.35">
      <c r="A735" s="54"/>
    </row>
    <row r="736" spans="1:1" ht="15.75" customHeight="1" x14ac:dyDescent="0.35">
      <c r="A736" s="54"/>
    </row>
    <row r="737" spans="1:1" ht="15.75" customHeight="1" x14ac:dyDescent="0.35">
      <c r="A737" s="54"/>
    </row>
    <row r="738" spans="1:1" ht="15.75" customHeight="1" x14ac:dyDescent="0.35">
      <c r="A738" s="54"/>
    </row>
    <row r="739" spans="1:1" ht="15.75" customHeight="1" x14ac:dyDescent="0.35">
      <c r="A739" s="54"/>
    </row>
    <row r="740" spans="1:1" ht="15.75" customHeight="1" x14ac:dyDescent="0.35">
      <c r="A740" s="54"/>
    </row>
    <row r="741" spans="1:1" ht="15.75" customHeight="1" x14ac:dyDescent="0.35">
      <c r="A741" s="54"/>
    </row>
    <row r="742" spans="1:1" ht="15.75" customHeight="1" x14ac:dyDescent="0.35">
      <c r="A742" s="54"/>
    </row>
    <row r="743" spans="1:1" ht="15.75" customHeight="1" x14ac:dyDescent="0.35">
      <c r="A743" s="54"/>
    </row>
    <row r="744" spans="1:1" ht="15.75" customHeight="1" x14ac:dyDescent="0.35">
      <c r="A744" s="54"/>
    </row>
    <row r="745" spans="1:1" ht="15.75" customHeight="1" x14ac:dyDescent="0.35">
      <c r="A745" s="54"/>
    </row>
    <row r="746" spans="1:1" ht="15.75" customHeight="1" x14ac:dyDescent="0.35">
      <c r="A746" s="54"/>
    </row>
    <row r="747" spans="1:1" ht="15.75" customHeight="1" x14ac:dyDescent="0.35">
      <c r="A747" s="54"/>
    </row>
    <row r="748" spans="1:1" ht="15.75" customHeight="1" x14ac:dyDescent="0.35">
      <c r="A748" s="54"/>
    </row>
    <row r="749" spans="1:1" ht="15.75" customHeight="1" x14ac:dyDescent="0.35">
      <c r="A749" s="54"/>
    </row>
    <row r="750" spans="1:1" ht="15.75" customHeight="1" x14ac:dyDescent="0.35">
      <c r="A750" s="54"/>
    </row>
    <row r="751" spans="1:1" ht="15.75" customHeight="1" x14ac:dyDescent="0.35">
      <c r="A751" s="54"/>
    </row>
    <row r="752" spans="1:1" ht="15.75" customHeight="1" x14ac:dyDescent="0.35">
      <c r="A752" s="54"/>
    </row>
    <row r="753" spans="1:1" ht="15.75" customHeight="1" x14ac:dyDescent="0.35">
      <c r="A753" s="54"/>
    </row>
    <row r="754" spans="1:1" ht="15.75" customHeight="1" x14ac:dyDescent="0.35">
      <c r="A754" s="54"/>
    </row>
    <row r="755" spans="1:1" ht="15.75" customHeight="1" x14ac:dyDescent="0.35">
      <c r="A755" s="54"/>
    </row>
    <row r="756" spans="1:1" ht="15.75" customHeight="1" x14ac:dyDescent="0.35">
      <c r="A756" s="54"/>
    </row>
    <row r="757" spans="1:1" ht="15.75" customHeight="1" x14ac:dyDescent="0.35">
      <c r="A757" s="54"/>
    </row>
    <row r="758" spans="1:1" ht="15.75" customHeight="1" x14ac:dyDescent="0.35">
      <c r="A758" s="54"/>
    </row>
    <row r="759" spans="1:1" ht="15.75" customHeight="1" x14ac:dyDescent="0.35">
      <c r="A759" s="54"/>
    </row>
    <row r="760" spans="1:1" ht="15.75" customHeight="1" x14ac:dyDescent="0.35">
      <c r="A760" s="54"/>
    </row>
    <row r="761" spans="1:1" ht="15.75" customHeight="1" x14ac:dyDescent="0.35">
      <c r="A761" s="54"/>
    </row>
    <row r="762" spans="1:1" ht="15.75" customHeight="1" x14ac:dyDescent="0.35">
      <c r="A762" s="54"/>
    </row>
    <row r="763" spans="1:1" ht="15.75" customHeight="1" x14ac:dyDescent="0.35">
      <c r="A763" s="54"/>
    </row>
    <row r="764" spans="1:1" ht="15.75" customHeight="1" x14ac:dyDescent="0.35">
      <c r="A764" s="54"/>
    </row>
    <row r="765" spans="1:1" ht="15.75" customHeight="1" x14ac:dyDescent="0.35">
      <c r="A765" s="54"/>
    </row>
    <row r="766" spans="1:1" ht="15.75" customHeight="1" x14ac:dyDescent="0.35">
      <c r="A766" s="54"/>
    </row>
    <row r="767" spans="1:1" ht="15.75" customHeight="1" x14ac:dyDescent="0.35">
      <c r="A767" s="54"/>
    </row>
    <row r="768" spans="1:1" ht="15.75" customHeight="1" x14ac:dyDescent="0.35">
      <c r="A768" s="54"/>
    </row>
    <row r="769" spans="1:1" ht="15.75" customHeight="1" x14ac:dyDescent="0.35">
      <c r="A769" s="54"/>
    </row>
    <row r="770" spans="1:1" ht="15.75" customHeight="1" x14ac:dyDescent="0.35">
      <c r="A770" s="54"/>
    </row>
    <row r="771" spans="1:1" ht="15.75" customHeight="1" x14ac:dyDescent="0.35">
      <c r="A771" s="54"/>
    </row>
    <row r="772" spans="1:1" ht="15.75" customHeight="1" x14ac:dyDescent="0.35">
      <c r="A772" s="54"/>
    </row>
    <row r="773" spans="1:1" ht="15.75" customHeight="1" x14ac:dyDescent="0.35">
      <c r="A773" s="54"/>
    </row>
    <row r="774" spans="1:1" ht="15.75" customHeight="1" x14ac:dyDescent="0.35">
      <c r="A774" s="54"/>
    </row>
    <row r="775" spans="1:1" ht="15.75" customHeight="1" x14ac:dyDescent="0.35">
      <c r="A775" s="54"/>
    </row>
    <row r="776" spans="1:1" ht="15.75" customHeight="1" x14ac:dyDescent="0.35">
      <c r="A776" s="54"/>
    </row>
    <row r="777" spans="1:1" ht="15.75" customHeight="1" x14ac:dyDescent="0.35">
      <c r="A777" s="54"/>
    </row>
    <row r="778" spans="1:1" ht="15.75" customHeight="1" x14ac:dyDescent="0.35">
      <c r="A778" s="54"/>
    </row>
    <row r="779" spans="1:1" ht="15.75" customHeight="1" x14ac:dyDescent="0.35">
      <c r="A779" s="54"/>
    </row>
    <row r="780" spans="1:1" ht="15.75" customHeight="1" x14ac:dyDescent="0.35">
      <c r="A780" s="54"/>
    </row>
    <row r="781" spans="1:1" ht="15.75" customHeight="1" x14ac:dyDescent="0.35">
      <c r="A781" s="54"/>
    </row>
    <row r="782" spans="1:1" ht="15.75" customHeight="1" x14ac:dyDescent="0.35">
      <c r="A782" s="54"/>
    </row>
    <row r="783" spans="1:1" ht="15.75" customHeight="1" x14ac:dyDescent="0.35">
      <c r="A783" s="54"/>
    </row>
    <row r="784" spans="1:1" ht="15.75" customHeight="1" x14ac:dyDescent="0.35">
      <c r="A784" s="54"/>
    </row>
    <row r="785" spans="1:1" ht="15.75" customHeight="1" x14ac:dyDescent="0.35">
      <c r="A785" s="54"/>
    </row>
    <row r="786" spans="1:1" ht="15.75" customHeight="1" x14ac:dyDescent="0.35">
      <c r="A786" s="54"/>
    </row>
    <row r="787" spans="1:1" ht="15.75" customHeight="1" x14ac:dyDescent="0.35">
      <c r="A787" s="54"/>
    </row>
    <row r="788" spans="1:1" ht="15.75" customHeight="1" x14ac:dyDescent="0.35">
      <c r="A788" s="54"/>
    </row>
    <row r="789" spans="1:1" ht="15.75" customHeight="1" x14ac:dyDescent="0.35">
      <c r="A789" s="54"/>
    </row>
    <row r="790" spans="1:1" ht="15.75" customHeight="1" x14ac:dyDescent="0.35">
      <c r="A790" s="54"/>
    </row>
    <row r="791" spans="1:1" ht="15.75" customHeight="1" x14ac:dyDescent="0.35">
      <c r="A791" s="54"/>
    </row>
    <row r="792" spans="1:1" ht="15.75" customHeight="1" x14ac:dyDescent="0.35">
      <c r="A792" s="54"/>
    </row>
    <row r="793" spans="1:1" ht="15.75" customHeight="1" x14ac:dyDescent="0.35">
      <c r="A793" s="54"/>
    </row>
    <row r="794" spans="1:1" ht="15.75" customHeight="1" x14ac:dyDescent="0.35">
      <c r="A794" s="54"/>
    </row>
    <row r="795" spans="1:1" ht="15.75" customHeight="1" x14ac:dyDescent="0.35">
      <c r="A795" s="54"/>
    </row>
    <row r="796" spans="1:1" ht="15.75" customHeight="1" x14ac:dyDescent="0.35">
      <c r="A796" s="54"/>
    </row>
    <row r="797" spans="1:1" ht="15.75" customHeight="1" x14ac:dyDescent="0.35">
      <c r="A797" s="54"/>
    </row>
    <row r="798" spans="1:1" ht="15.75" customHeight="1" x14ac:dyDescent="0.35">
      <c r="A798" s="54"/>
    </row>
    <row r="799" spans="1:1" ht="15.75" customHeight="1" x14ac:dyDescent="0.35">
      <c r="A799" s="54"/>
    </row>
    <row r="800" spans="1:1" ht="15.75" customHeight="1" x14ac:dyDescent="0.35">
      <c r="A800" s="54"/>
    </row>
    <row r="801" spans="1:1" ht="15.75" customHeight="1" x14ac:dyDescent="0.35">
      <c r="A801" s="54"/>
    </row>
    <row r="802" spans="1:1" ht="15.75" customHeight="1" x14ac:dyDescent="0.35">
      <c r="A802" s="54"/>
    </row>
    <row r="803" spans="1:1" ht="15.75" customHeight="1" x14ac:dyDescent="0.35">
      <c r="A803" s="54"/>
    </row>
    <row r="804" spans="1:1" ht="15.75" customHeight="1" x14ac:dyDescent="0.35">
      <c r="A804" s="54"/>
    </row>
    <row r="805" spans="1:1" ht="15.75" customHeight="1" x14ac:dyDescent="0.35">
      <c r="A805" s="54"/>
    </row>
    <row r="806" spans="1:1" ht="15.75" customHeight="1" x14ac:dyDescent="0.35">
      <c r="A806" s="54"/>
    </row>
    <row r="807" spans="1:1" ht="15.75" customHeight="1" x14ac:dyDescent="0.35">
      <c r="A807" s="54"/>
    </row>
    <row r="808" spans="1:1" ht="15.75" customHeight="1" x14ac:dyDescent="0.35">
      <c r="A808" s="54"/>
    </row>
    <row r="809" spans="1:1" ht="15.75" customHeight="1" x14ac:dyDescent="0.35">
      <c r="A809" s="54"/>
    </row>
    <row r="810" spans="1:1" ht="15.75" customHeight="1" x14ac:dyDescent="0.35">
      <c r="A810" s="54"/>
    </row>
    <row r="811" spans="1:1" ht="15.75" customHeight="1" x14ac:dyDescent="0.35">
      <c r="A811" s="54"/>
    </row>
    <row r="812" spans="1:1" ht="15.75" customHeight="1" x14ac:dyDescent="0.35">
      <c r="A812" s="54"/>
    </row>
    <row r="813" spans="1:1" ht="15.75" customHeight="1" x14ac:dyDescent="0.35">
      <c r="A813" s="54"/>
    </row>
    <row r="814" spans="1:1" ht="15.75" customHeight="1" x14ac:dyDescent="0.35">
      <c r="A814" s="54"/>
    </row>
    <row r="815" spans="1:1" ht="15.75" customHeight="1" x14ac:dyDescent="0.35">
      <c r="A815" s="54"/>
    </row>
    <row r="816" spans="1:1" ht="15.75" customHeight="1" x14ac:dyDescent="0.35">
      <c r="A816" s="54"/>
    </row>
    <row r="817" spans="1:1" ht="15.75" customHeight="1" x14ac:dyDescent="0.35">
      <c r="A817" s="54"/>
    </row>
    <row r="818" spans="1:1" ht="15.75" customHeight="1" x14ac:dyDescent="0.35">
      <c r="A818" s="54"/>
    </row>
    <row r="819" spans="1:1" ht="15.75" customHeight="1" x14ac:dyDescent="0.35">
      <c r="A819" s="54"/>
    </row>
    <row r="820" spans="1:1" ht="15.75" customHeight="1" x14ac:dyDescent="0.35">
      <c r="A820" s="54"/>
    </row>
    <row r="821" spans="1:1" ht="15.75" customHeight="1" x14ac:dyDescent="0.35">
      <c r="A821" s="54"/>
    </row>
    <row r="822" spans="1:1" ht="15.75" customHeight="1" x14ac:dyDescent="0.35">
      <c r="A822" s="54"/>
    </row>
    <row r="823" spans="1:1" ht="15.75" customHeight="1" x14ac:dyDescent="0.35">
      <c r="A823" s="54"/>
    </row>
    <row r="824" spans="1:1" ht="15.75" customHeight="1" x14ac:dyDescent="0.35">
      <c r="A824" s="54"/>
    </row>
    <row r="825" spans="1:1" ht="15.75" customHeight="1" x14ac:dyDescent="0.35">
      <c r="A825" s="54"/>
    </row>
    <row r="826" spans="1:1" ht="15.75" customHeight="1" x14ac:dyDescent="0.35">
      <c r="A826" s="54"/>
    </row>
    <row r="827" spans="1:1" ht="15.75" customHeight="1" x14ac:dyDescent="0.35">
      <c r="A827" s="54"/>
    </row>
    <row r="828" spans="1:1" ht="15.75" customHeight="1" x14ac:dyDescent="0.35">
      <c r="A828" s="54"/>
    </row>
    <row r="829" spans="1:1" ht="15.75" customHeight="1" x14ac:dyDescent="0.35">
      <c r="A829" s="54"/>
    </row>
    <row r="830" spans="1:1" ht="15.75" customHeight="1" x14ac:dyDescent="0.35">
      <c r="A830" s="54"/>
    </row>
    <row r="831" spans="1:1" ht="15.75" customHeight="1" x14ac:dyDescent="0.35">
      <c r="A831" s="54"/>
    </row>
    <row r="832" spans="1:1" ht="15.75" customHeight="1" x14ac:dyDescent="0.35">
      <c r="A832" s="54"/>
    </row>
    <row r="833" spans="1:1" ht="15.75" customHeight="1" x14ac:dyDescent="0.35">
      <c r="A833" s="54"/>
    </row>
    <row r="834" spans="1:1" ht="15.75" customHeight="1" x14ac:dyDescent="0.35">
      <c r="A834" s="54"/>
    </row>
    <row r="835" spans="1:1" ht="15.75" customHeight="1" x14ac:dyDescent="0.35">
      <c r="A835" s="54"/>
    </row>
    <row r="836" spans="1:1" ht="15.75" customHeight="1" x14ac:dyDescent="0.35">
      <c r="A836" s="54"/>
    </row>
    <row r="837" spans="1:1" ht="15.75" customHeight="1" x14ac:dyDescent="0.35">
      <c r="A837" s="54"/>
    </row>
    <row r="838" spans="1:1" ht="15.75" customHeight="1" x14ac:dyDescent="0.35">
      <c r="A838" s="54"/>
    </row>
    <row r="839" spans="1:1" ht="15.75" customHeight="1" x14ac:dyDescent="0.35">
      <c r="A839" s="54"/>
    </row>
    <row r="840" spans="1:1" ht="15.75" customHeight="1" x14ac:dyDescent="0.35">
      <c r="A840" s="54"/>
    </row>
    <row r="841" spans="1:1" ht="15.75" customHeight="1" x14ac:dyDescent="0.35">
      <c r="A841" s="54"/>
    </row>
    <row r="842" spans="1:1" ht="15.75" customHeight="1" x14ac:dyDescent="0.35">
      <c r="A842" s="54"/>
    </row>
    <row r="843" spans="1:1" ht="15.75" customHeight="1" x14ac:dyDescent="0.35">
      <c r="A843" s="54"/>
    </row>
    <row r="844" spans="1:1" ht="15.75" customHeight="1" x14ac:dyDescent="0.35">
      <c r="A844" s="54"/>
    </row>
    <row r="845" spans="1:1" ht="15.75" customHeight="1" x14ac:dyDescent="0.35">
      <c r="A845" s="54"/>
    </row>
    <row r="846" spans="1:1" ht="15.75" customHeight="1" x14ac:dyDescent="0.35">
      <c r="A846" s="54"/>
    </row>
    <row r="847" spans="1:1" ht="15.75" customHeight="1" x14ac:dyDescent="0.35">
      <c r="A847" s="54"/>
    </row>
    <row r="848" spans="1:1" ht="15.75" customHeight="1" x14ac:dyDescent="0.35">
      <c r="A848" s="54"/>
    </row>
    <row r="849" spans="1:1" ht="15.75" customHeight="1" x14ac:dyDescent="0.35">
      <c r="A849" s="54"/>
    </row>
    <row r="850" spans="1:1" ht="15.75" customHeight="1" x14ac:dyDescent="0.35">
      <c r="A850" s="54"/>
    </row>
    <row r="851" spans="1:1" ht="15.75" customHeight="1" x14ac:dyDescent="0.35">
      <c r="A851" s="54"/>
    </row>
    <row r="852" spans="1:1" ht="15.75" customHeight="1" x14ac:dyDescent="0.35">
      <c r="A852" s="54"/>
    </row>
    <row r="853" spans="1:1" ht="15.75" customHeight="1" x14ac:dyDescent="0.35">
      <c r="A853" s="54"/>
    </row>
    <row r="854" spans="1:1" ht="15.75" customHeight="1" x14ac:dyDescent="0.35">
      <c r="A854" s="54"/>
    </row>
    <row r="855" spans="1:1" ht="15.75" customHeight="1" x14ac:dyDescent="0.35">
      <c r="A855" s="54"/>
    </row>
    <row r="856" spans="1:1" ht="15.75" customHeight="1" x14ac:dyDescent="0.35">
      <c r="A856" s="54"/>
    </row>
    <row r="857" spans="1:1" ht="15.75" customHeight="1" x14ac:dyDescent="0.35">
      <c r="A857" s="54"/>
    </row>
    <row r="858" spans="1:1" ht="15.75" customHeight="1" x14ac:dyDescent="0.35">
      <c r="A858" s="54"/>
    </row>
    <row r="859" spans="1:1" ht="15.75" customHeight="1" x14ac:dyDescent="0.35">
      <c r="A859" s="54"/>
    </row>
    <row r="860" spans="1:1" ht="15.75" customHeight="1" x14ac:dyDescent="0.35">
      <c r="A860" s="54"/>
    </row>
    <row r="861" spans="1:1" ht="15.75" customHeight="1" x14ac:dyDescent="0.35">
      <c r="A861" s="54"/>
    </row>
    <row r="862" spans="1:1" ht="15.75" customHeight="1" x14ac:dyDescent="0.35">
      <c r="A862" s="54"/>
    </row>
    <row r="863" spans="1:1" ht="15.75" customHeight="1" x14ac:dyDescent="0.35">
      <c r="A863" s="54"/>
    </row>
    <row r="864" spans="1:1" ht="15.75" customHeight="1" x14ac:dyDescent="0.35">
      <c r="A864" s="54"/>
    </row>
    <row r="865" spans="1:1" ht="15.75" customHeight="1" x14ac:dyDescent="0.35">
      <c r="A865" s="54"/>
    </row>
    <row r="866" spans="1:1" ht="15.75" customHeight="1" x14ac:dyDescent="0.35">
      <c r="A866" s="54"/>
    </row>
    <row r="867" spans="1:1" ht="15.75" customHeight="1" x14ac:dyDescent="0.35">
      <c r="A867" s="54"/>
    </row>
    <row r="868" spans="1:1" ht="15.75" customHeight="1" x14ac:dyDescent="0.35">
      <c r="A868" s="54"/>
    </row>
    <row r="869" spans="1:1" ht="15.75" customHeight="1" x14ac:dyDescent="0.35">
      <c r="A869" s="54"/>
    </row>
    <row r="870" spans="1:1" ht="15.75" customHeight="1" x14ac:dyDescent="0.35">
      <c r="A870" s="54"/>
    </row>
    <row r="871" spans="1:1" ht="15.75" customHeight="1" x14ac:dyDescent="0.35">
      <c r="A871" s="54"/>
    </row>
    <row r="872" spans="1:1" ht="15.75" customHeight="1" x14ac:dyDescent="0.35">
      <c r="A872" s="54"/>
    </row>
    <row r="873" spans="1:1" ht="15.75" customHeight="1" x14ac:dyDescent="0.35">
      <c r="A873" s="54"/>
    </row>
    <row r="874" spans="1:1" ht="15.75" customHeight="1" x14ac:dyDescent="0.35">
      <c r="A874" s="54"/>
    </row>
    <row r="875" spans="1:1" ht="15.75" customHeight="1" x14ac:dyDescent="0.35">
      <c r="A875" s="54"/>
    </row>
    <row r="876" spans="1:1" ht="15.75" customHeight="1" x14ac:dyDescent="0.35">
      <c r="A876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CD82-DA2F-4131-9381-912A2ED50B8F}">
  <dimension ref="A1:T39"/>
  <sheetViews>
    <sheetView workbookViewId="0">
      <selection activeCell="J8" sqref="J8:J39"/>
    </sheetView>
  </sheetViews>
  <sheetFormatPr defaultRowHeight="14.5" x14ac:dyDescent="0.35"/>
  <cols>
    <col min="2" max="2" width="14.36328125" customWidth="1"/>
  </cols>
  <sheetData>
    <row r="1" spans="1:20" x14ac:dyDescent="0.3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J1" t="s">
        <v>143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141</v>
      </c>
      <c r="S1" t="s">
        <v>18</v>
      </c>
      <c r="T1" t="s">
        <v>142</v>
      </c>
    </row>
    <row r="2" spans="1:20" x14ac:dyDescent="0.35">
      <c r="A2" t="s">
        <v>10</v>
      </c>
      <c r="B2">
        <v>1.13235168516137</v>
      </c>
      <c r="C2">
        <v>1.3243300008880812</v>
      </c>
      <c r="D2">
        <v>0.5634274972388339</v>
      </c>
      <c r="E2">
        <v>1.006703061096095</v>
      </c>
      <c r="J2" t="s">
        <v>144</v>
      </c>
      <c r="K2">
        <v>1.13235168516137</v>
      </c>
      <c r="L2">
        <v>1.1387200123923333</v>
      </c>
      <c r="M2">
        <v>1.1233563273987099</v>
      </c>
      <c r="N2">
        <v>1.105397454946385</v>
      </c>
      <c r="O2">
        <v>1.0812379784999067</v>
      </c>
      <c r="P2">
        <v>1.0763227218696467</v>
      </c>
      <c r="Q2">
        <v>1.1029129171546199</v>
      </c>
      <c r="R2">
        <v>1.2167601768903999</v>
      </c>
      <c r="S2">
        <v>1.0831342035472</v>
      </c>
      <c r="T2">
        <v>1.09998353270813</v>
      </c>
    </row>
    <row r="3" spans="1:20" x14ac:dyDescent="0.35">
      <c r="A3" t="s">
        <v>11</v>
      </c>
      <c r="B3">
        <v>1.1387200123923333</v>
      </c>
      <c r="C3">
        <v>0.62503501002729045</v>
      </c>
      <c r="D3">
        <v>0.59761044432529753</v>
      </c>
      <c r="E3">
        <v>0.78712182224830707</v>
      </c>
      <c r="J3" t="s">
        <v>145</v>
      </c>
      <c r="K3">
        <v>1.3243300008880812</v>
      </c>
      <c r="L3">
        <v>0.62503501002729045</v>
      </c>
      <c r="M3">
        <v>0.88598126102979702</v>
      </c>
      <c r="N3">
        <v>0.72183450478026345</v>
      </c>
      <c r="O3">
        <v>0.71272279986918341</v>
      </c>
      <c r="P3">
        <v>0.68591476119174932</v>
      </c>
      <c r="Q3">
        <v>0.85460018039533114</v>
      </c>
      <c r="R3">
        <v>0.84095890378115512</v>
      </c>
      <c r="S3">
        <v>0.88313207050277198</v>
      </c>
      <c r="T3">
        <v>0.7263825295049543</v>
      </c>
    </row>
    <row r="4" spans="1:20" x14ac:dyDescent="0.35">
      <c r="A4" t="s">
        <v>12</v>
      </c>
      <c r="B4">
        <v>1.1233563273987099</v>
      </c>
      <c r="C4">
        <v>0.88598126102979702</v>
      </c>
      <c r="E4">
        <v>1.0046687942142536</v>
      </c>
      <c r="J4" t="s">
        <v>146</v>
      </c>
      <c r="K4">
        <v>0.5634274972388339</v>
      </c>
      <c r="L4">
        <v>0.59761044432529753</v>
      </c>
      <c r="N4">
        <v>0.52285033431892569</v>
      </c>
      <c r="O4">
        <v>0.32139715669901853</v>
      </c>
      <c r="P4">
        <v>0.50105754431801952</v>
      </c>
      <c r="Q4">
        <v>0.56427283050139099</v>
      </c>
      <c r="R4">
        <v>0.47950820365057661</v>
      </c>
      <c r="S4">
        <v>0.53757951771203527</v>
      </c>
      <c r="T4">
        <v>0.55390541210658117</v>
      </c>
    </row>
    <row r="5" spans="1:20" x14ac:dyDescent="0.35">
      <c r="A5" t="s">
        <v>13</v>
      </c>
      <c r="B5">
        <v>1.105397454946385</v>
      </c>
      <c r="C5">
        <v>0.72183450478026345</v>
      </c>
      <c r="D5">
        <v>0.52285033431892569</v>
      </c>
      <c r="E5">
        <v>0.783360764681858</v>
      </c>
      <c r="J5" t="s">
        <v>147</v>
      </c>
      <c r="K5">
        <v>1.006703061096095</v>
      </c>
      <c r="L5">
        <v>0.78712182224830707</v>
      </c>
      <c r="M5">
        <v>1.0046687942142536</v>
      </c>
      <c r="N5">
        <v>0.783360764681858</v>
      </c>
      <c r="O5">
        <v>0.70511931168936959</v>
      </c>
      <c r="P5">
        <v>0.75443167579313852</v>
      </c>
      <c r="Q5">
        <v>0.84059530935044735</v>
      </c>
      <c r="R5">
        <v>0.84574242810737721</v>
      </c>
      <c r="S5">
        <v>0.83461526392066909</v>
      </c>
      <c r="T5">
        <v>0.79342382477322182</v>
      </c>
    </row>
    <row r="6" spans="1:20" x14ac:dyDescent="0.35">
      <c r="A6" t="s">
        <v>14</v>
      </c>
      <c r="B6">
        <v>1.0812379784999067</v>
      </c>
      <c r="C6">
        <v>0.71272279986918341</v>
      </c>
      <c r="D6">
        <v>0.32139715669901853</v>
      </c>
      <c r="E6">
        <v>0.70511931168936959</v>
      </c>
    </row>
    <row r="7" spans="1:20" x14ac:dyDescent="0.35">
      <c r="A7" t="s">
        <v>15</v>
      </c>
      <c r="B7">
        <v>1.0763227218696467</v>
      </c>
      <c r="C7">
        <v>0.68591476119174932</v>
      </c>
      <c r="D7">
        <v>0.50105754431801952</v>
      </c>
      <c r="E7">
        <v>0.75443167579313852</v>
      </c>
    </row>
    <row r="8" spans="1:20" x14ac:dyDescent="0.35">
      <c r="A8" t="s">
        <v>16</v>
      </c>
      <c r="B8">
        <v>1.1029129171546199</v>
      </c>
      <c r="C8">
        <v>0.85460018039533114</v>
      </c>
      <c r="D8">
        <v>0.56427283050139099</v>
      </c>
      <c r="E8">
        <v>0.84059530935044735</v>
      </c>
      <c r="J8">
        <v>1.1233563273987099</v>
      </c>
    </row>
    <row r="9" spans="1:20" x14ac:dyDescent="0.35">
      <c r="A9" t="s">
        <v>141</v>
      </c>
      <c r="B9">
        <v>1.2167601768903999</v>
      </c>
      <c r="C9">
        <v>0.84095890378115512</v>
      </c>
      <c r="D9">
        <v>0.47950820365057661</v>
      </c>
      <c r="E9">
        <v>0.84574242810737721</v>
      </c>
      <c r="J9">
        <v>0.88598126102979702</v>
      </c>
    </row>
    <row r="10" spans="1:20" x14ac:dyDescent="0.35">
      <c r="A10" t="s">
        <v>18</v>
      </c>
      <c r="B10">
        <v>1.0831342035472</v>
      </c>
      <c r="C10">
        <v>0.88313207050277198</v>
      </c>
      <c r="D10">
        <v>0.53757951771203527</v>
      </c>
      <c r="E10">
        <v>0.83461526392066909</v>
      </c>
    </row>
    <row r="11" spans="1:20" x14ac:dyDescent="0.35">
      <c r="A11" t="s">
        <v>142</v>
      </c>
      <c r="B11">
        <v>1.09998353270813</v>
      </c>
      <c r="C11">
        <v>0.7263825295049543</v>
      </c>
      <c r="D11">
        <v>0.55390541210658117</v>
      </c>
      <c r="E11">
        <v>0.79342382477322182</v>
      </c>
      <c r="J11">
        <v>1.0046687942142536</v>
      </c>
    </row>
    <row r="12" spans="1:20" x14ac:dyDescent="0.35">
      <c r="J12">
        <v>1.105397454946385</v>
      </c>
    </row>
    <row r="13" spans="1:20" x14ac:dyDescent="0.35">
      <c r="J13">
        <v>0.72183450478026345</v>
      </c>
    </row>
    <row r="14" spans="1:20" x14ac:dyDescent="0.35">
      <c r="J14">
        <v>0.52285033431892569</v>
      </c>
    </row>
    <row r="15" spans="1:20" x14ac:dyDescent="0.35">
      <c r="J15">
        <v>0.783360764681858</v>
      </c>
    </row>
    <row r="16" spans="1:20" x14ac:dyDescent="0.35">
      <c r="J16">
        <v>1.0812379784999067</v>
      </c>
    </row>
    <row r="17" spans="10:10" x14ac:dyDescent="0.35">
      <c r="J17">
        <v>0.71272279986918341</v>
      </c>
    </row>
    <row r="18" spans="10:10" x14ac:dyDescent="0.35">
      <c r="J18">
        <v>0.32139715669901853</v>
      </c>
    </row>
    <row r="19" spans="10:10" x14ac:dyDescent="0.35">
      <c r="J19">
        <v>0.70511931168936959</v>
      </c>
    </row>
    <row r="20" spans="10:10" x14ac:dyDescent="0.35">
      <c r="J20">
        <v>1.0763227218696467</v>
      </c>
    </row>
    <row r="21" spans="10:10" x14ac:dyDescent="0.35">
      <c r="J21">
        <v>0.68591476119174932</v>
      </c>
    </row>
    <row r="22" spans="10:10" x14ac:dyDescent="0.35">
      <c r="J22">
        <v>0.50105754431801952</v>
      </c>
    </row>
    <row r="23" spans="10:10" x14ac:dyDescent="0.35">
      <c r="J23">
        <v>0.75443167579313852</v>
      </c>
    </row>
    <row r="24" spans="10:10" x14ac:dyDescent="0.35">
      <c r="J24">
        <v>1.1029129171546199</v>
      </c>
    </row>
    <row r="25" spans="10:10" x14ac:dyDescent="0.35">
      <c r="J25">
        <v>0.85460018039533114</v>
      </c>
    </row>
    <row r="26" spans="10:10" x14ac:dyDescent="0.35">
      <c r="J26">
        <v>0.56427283050139099</v>
      </c>
    </row>
    <row r="27" spans="10:10" x14ac:dyDescent="0.35">
      <c r="J27">
        <v>0.84059530935044735</v>
      </c>
    </row>
    <row r="28" spans="10:10" x14ac:dyDescent="0.35">
      <c r="J28">
        <v>1.2167601768903999</v>
      </c>
    </row>
    <row r="29" spans="10:10" x14ac:dyDescent="0.35">
      <c r="J29">
        <v>0.84095890378115512</v>
      </c>
    </row>
    <row r="30" spans="10:10" x14ac:dyDescent="0.35">
      <c r="J30">
        <v>0.47950820365057661</v>
      </c>
    </row>
    <row r="31" spans="10:10" x14ac:dyDescent="0.35">
      <c r="J31">
        <v>0.84574242810737721</v>
      </c>
    </row>
    <row r="32" spans="10:10" x14ac:dyDescent="0.35">
      <c r="J32">
        <v>1.0831342035472</v>
      </c>
    </row>
    <row r="33" spans="10:10" x14ac:dyDescent="0.35">
      <c r="J33">
        <v>0.88313207050277198</v>
      </c>
    </row>
    <row r="34" spans="10:10" x14ac:dyDescent="0.35">
      <c r="J34">
        <v>0.53757951771203527</v>
      </c>
    </row>
    <row r="35" spans="10:10" x14ac:dyDescent="0.35">
      <c r="J35">
        <v>0.83461526392066909</v>
      </c>
    </row>
    <row r="36" spans="10:10" x14ac:dyDescent="0.35">
      <c r="J36">
        <v>1.09998353270813</v>
      </c>
    </row>
    <row r="37" spans="10:10" x14ac:dyDescent="0.35">
      <c r="J37">
        <v>0.7263825295049543</v>
      </c>
    </row>
    <row r="38" spans="10:10" x14ac:dyDescent="0.35">
      <c r="J38">
        <v>0.55390541210658117</v>
      </c>
    </row>
    <row r="39" spans="10:10" x14ac:dyDescent="0.35">
      <c r="J39">
        <v>0.79342382477322182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2FBA-BE28-4604-9849-44724ACD0F0D}">
  <dimension ref="A1:Y69"/>
  <sheetViews>
    <sheetView topLeftCell="A2" workbookViewId="0">
      <selection activeCell="L10" sqref="L10:L69"/>
    </sheetView>
  </sheetViews>
  <sheetFormatPr defaultRowHeight="14.5" x14ac:dyDescent="0.35"/>
  <cols>
    <col min="10" max="10" width="24" customWidth="1"/>
  </cols>
  <sheetData>
    <row r="1" spans="1:25" x14ac:dyDescent="0.3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J1" t="s">
        <v>143</v>
      </c>
      <c r="K1" t="s">
        <v>6</v>
      </c>
      <c r="L1" t="s">
        <v>7</v>
      </c>
      <c r="M1" t="s">
        <v>8</v>
      </c>
      <c r="N1" t="s">
        <v>9</v>
      </c>
      <c r="O1" t="s">
        <v>19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141</v>
      </c>
      <c r="X1" t="s">
        <v>18</v>
      </c>
      <c r="Y1" t="s">
        <v>142</v>
      </c>
    </row>
    <row r="2" spans="1:25" x14ac:dyDescent="0.35">
      <c r="A2" t="s">
        <v>6</v>
      </c>
      <c r="B2">
        <v>1.1388665116528067</v>
      </c>
      <c r="C2">
        <v>0.66576919000475931</v>
      </c>
      <c r="D2">
        <v>0.28887366818873667</v>
      </c>
      <c r="E2">
        <v>0.69783645661543414</v>
      </c>
      <c r="J2" t="s">
        <v>144</v>
      </c>
      <c r="K2">
        <v>1.1388665116528067</v>
      </c>
      <c r="L2">
        <v>1.1545974635545573</v>
      </c>
      <c r="M2">
        <v>1.1353024016607849</v>
      </c>
      <c r="N2">
        <v>1.1187903636137901</v>
      </c>
      <c r="O2">
        <v>1.1328900217644371</v>
      </c>
      <c r="P2">
        <v>1.151343175372689</v>
      </c>
      <c r="Q2">
        <v>1.1568680306550119</v>
      </c>
      <c r="R2">
        <v>1.1399275129890414</v>
      </c>
      <c r="S2">
        <v>1.1187494837969469</v>
      </c>
      <c r="T2">
        <v>1.1628462832264479</v>
      </c>
      <c r="U2">
        <v>1.0759535372347742</v>
      </c>
      <c r="V2">
        <v>1.1592755567938013</v>
      </c>
      <c r="W2">
        <v>1.1413252077939287</v>
      </c>
      <c r="X2">
        <v>1.1395418359857643</v>
      </c>
      <c r="Y2">
        <v>1.1006498035377801</v>
      </c>
    </row>
    <row r="3" spans="1:25" x14ac:dyDescent="0.35">
      <c r="A3" t="s">
        <v>7</v>
      </c>
      <c r="B3">
        <v>1.1545974635545573</v>
      </c>
      <c r="C3">
        <v>0.82921769337593043</v>
      </c>
      <c r="D3">
        <v>0.49649952147122062</v>
      </c>
      <c r="E3">
        <v>0.82677155946723602</v>
      </c>
      <c r="J3" t="s">
        <v>145</v>
      </c>
      <c r="K3">
        <v>0.66576919000475931</v>
      </c>
      <c r="L3">
        <v>0.82921769337593043</v>
      </c>
      <c r="M3">
        <v>0.98121446718921401</v>
      </c>
      <c r="N3">
        <v>0.7173691995304271</v>
      </c>
      <c r="O3">
        <v>1.0093102701031371</v>
      </c>
      <c r="P3">
        <v>0.93447152722443527</v>
      </c>
      <c r="Q3">
        <v>0.63829283981750629</v>
      </c>
      <c r="R3">
        <v>0.76945346765412537</v>
      </c>
      <c r="S3">
        <v>0.81275118203134245</v>
      </c>
      <c r="T3">
        <v>0.70554889843377</v>
      </c>
      <c r="U3">
        <v>0.70882260294507593</v>
      </c>
      <c r="V3">
        <v>0.79693731859222283</v>
      </c>
      <c r="W3">
        <v>0.92280028938623304</v>
      </c>
      <c r="X3">
        <v>0.86452849585586078</v>
      </c>
      <c r="Y3">
        <v>0.68709894380719094</v>
      </c>
    </row>
    <row r="4" spans="1:25" x14ac:dyDescent="0.35">
      <c r="A4" t="s">
        <v>8</v>
      </c>
      <c r="B4">
        <v>1.1353024016607849</v>
      </c>
      <c r="C4">
        <v>0.98121446718921401</v>
      </c>
      <c r="D4">
        <v>0.96979332273449925</v>
      </c>
      <c r="E4">
        <v>1.0287700638614994</v>
      </c>
      <c r="J4" t="s">
        <v>146</v>
      </c>
      <c r="K4">
        <v>0.28887366818873667</v>
      </c>
      <c r="L4">
        <v>0.49649952147122062</v>
      </c>
      <c r="M4">
        <v>0.96979332273449925</v>
      </c>
      <c r="N4">
        <v>0.46325035518299201</v>
      </c>
      <c r="O4">
        <v>0.64660981496186709</v>
      </c>
      <c r="P4">
        <v>0.50481306344599586</v>
      </c>
      <c r="Q4">
        <v>0.53251572327044017</v>
      </c>
      <c r="R4">
        <v>0.53247310509700563</v>
      </c>
      <c r="S4">
        <v>0.46851642684150097</v>
      </c>
      <c r="T4">
        <v>0.50619663965765194</v>
      </c>
      <c r="U4">
        <v>0.40051649618323149</v>
      </c>
      <c r="V4">
        <v>0.87259983811570174</v>
      </c>
      <c r="W4">
        <v>0.4841834566682191</v>
      </c>
      <c r="X4">
        <v>0.49784088422691003</v>
      </c>
      <c r="Y4">
        <v>0.6143870036817225</v>
      </c>
    </row>
    <row r="5" spans="1:25" x14ac:dyDescent="0.35">
      <c r="A5" t="s">
        <v>9</v>
      </c>
      <c r="B5">
        <v>1.1187903636137901</v>
      </c>
      <c r="C5">
        <v>0.7173691995304271</v>
      </c>
      <c r="D5">
        <v>0.46325035518299201</v>
      </c>
      <c r="E5">
        <v>0.76646997277573636</v>
      </c>
      <c r="J5" t="s">
        <v>147</v>
      </c>
      <c r="K5">
        <v>0.69783645661543414</v>
      </c>
      <c r="L5">
        <v>0.82677155946723602</v>
      </c>
      <c r="M5">
        <v>1.0287700638614994</v>
      </c>
      <c r="N5">
        <v>0.76646997277573636</v>
      </c>
      <c r="O5">
        <v>0.92960336894314721</v>
      </c>
      <c r="P5">
        <v>0.86354258868104017</v>
      </c>
      <c r="Q5">
        <v>0.7758921979143194</v>
      </c>
      <c r="R5">
        <v>0.81395136191339079</v>
      </c>
      <c r="S5">
        <v>0.80000569755659667</v>
      </c>
      <c r="T5">
        <v>0.79153060710595657</v>
      </c>
      <c r="U5">
        <v>0.72843087878769397</v>
      </c>
      <c r="V5">
        <v>0.94293757116724197</v>
      </c>
      <c r="W5">
        <v>0.84943631794946028</v>
      </c>
      <c r="X5">
        <v>0.83397040535617828</v>
      </c>
      <c r="Y5">
        <v>0.80071191700889788</v>
      </c>
    </row>
    <row r="6" spans="1:25" x14ac:dyDescent="0.35">
      <c r="A6" t="s">
        <v>19</v>
      </c>
      <c r="B6">
        <v>1.1328900217644371</v>
      </c>
      <c r="C6">
        <v>1.0093102701031371</v>
      </c>
      <c r="D6">
        <v>0.64660981496186709</v>
      </c>
      <c r="E6">
        <v>0.92960336894314721</v>
      </c>
    </row>
    <row r="7" spans="1:25" x14ac:dyDescent="0.35">
      <c r="A7" t="s">
        <v>10</v>
      </c>
      <c r="B7">
        <v>1.151343175372689</v>
      </c>
      <c r="C7">
        <v>0.93447152722443527</v>
      </c>
      <c r="D7">
        <v>0.50481306344599586</v>
      </c>
      <c r="E7">
        <v>0.86354258868104017</v>
      </c>
    </row>
    <row r="8" spans="1:25" x14ac:dyDescent="0.35">
      <c r="A8" t="s">
        <v>11</v>
      </c>
      <c r="B8">
        <v>1.1568680306550119</v>
      </c>
      <c r="C8">
        <v>0.63829283981750629</v>
      </c>
      <c r="D8">
        <v>0.53251572327044017</v>
      </c>
      <c r="E8">
        <v>0.7758921979143194</v>
      </c>
    </row>
    <row r="9" spans="1:25" x14ac:dyDescent="0.35">
      <c r="A9" t="s">
        <v>12</v>
      </c>
      <c r="B9">
        <v>1.1399275129890414</v>
      </c>
      <c r="C9">
        <v>0.76945346765412537</v>
      </c>
      <c r="D9">
        <v>0.53247310509700563</v>
      </c>
      <c r="E9">
        <v>0.81395136191339079</v>
      </c>
      <c r="P9">
        <v>1.1628462832264479</v>
      </c>
    </row>
    <row r="10" spans="1:25" x14ac:dyDescent="0.35">
      <c r="A10" t="s">
        <v>13</v>
      </c>
      <c r="B10">
        <v>1.1187494837969469</v>
      </c>
      <c r="C10">
        <v>0.81275118203134245</v>
      </c>
      <c r="D10">
        <v>0.46851642684150097</v>
      </c>
      <c r="E10">
        <v>0.80000569755659667</v>
      </c>
      <c r="I10" s="27" t="s">
        <v>6</v>
      </c>
      <c r="J10" s="5" t="s">
        <v>99</v>
      </c>
      <c r="K10">
        <v>1.1388665116528067</v>
      </c>
      <c r="L10">
        <v>1.1388665116528067</v>
      </c>
      <c r="P10">
        <v>0.70554889843377</v>
      </c>
    </row>
    <row r="11" spans="1:25" x14ac:dyDescent="0.35">
      <c r="A11" t="s">
        <v>14</v>
      </c>
      <c r="B11">
        <v>1.1628462832264479</v>
      </c>
      <c r="C11">
        <v>0.70554889843377</v>
      </c>
      <c r="D11">
        <v>0.50619663965765194</v>
      </c>
      <c r="E11">
        <v>0.79153060710595657</v>
      </c>
      <c r="I11" t="s">
        <v>6</v>
      </c>
      <c r="J11" s="9" t="s">
        <v>100</v>
      </c>
      <c r="K11">
        <v>0.66576919000475931</v>
      </c>
      <c r="L11">
        <v>0.66576919000475931</v>
      </c>
      <c r="P11">
        <v>0.50619663965765194</v>
      </c>
    </row>
    <row r="12" spans="1:25" x14ac:dyDescent="0.35">
      <c r="A12" t="s">
        <v>15</v>
      </c>
      <c r="B12">
        <v>1.0759535372347742</v>
      </c>
      <c r="C12">
        <v>0.70882260294507593</v>
      </c>
      <c r="D12">
        <v>0.40051649618323149</v>
      </c>
      <c r="E12">
        <v>0.72843087878769397</v>
      </c>
      <c r="I12" s="9" t="s">
        <v>6</v>
      </c>
      <c r="J12" s="9" t="s">
        <v>101</v>
      </c>
      <c r="K12">
        <v>0.28887366818873667</v>
      </c>
      <c r="L12">
        <v>0.28887366818873667</v>
      </c>
      <c r="P12">
        <v>0.79153060710595657</v>
      </c>
    </row>
    <row r="13" spans="1:25" x14ac:dyDescent="0.35">
      <c r="A13" t="s">
        <v>16</v>
      </c>
      <c r="B13">
        <v>1.1592755567938013</v>
      </c>
      <c r="C13">
        <v>0.79693731859222283</v>
      </c>
      <c r="D13">
        <v>0.87259983811570174</v>
      </c>
      <c r="E13">
        <v>0.94293757116724197</v>
      </c>
      <c r="I13" s="9" t="s">
        <v>6</v>
      </c>
      <c r="J13" s="28" t="s">
        <v>98</v>
      </c>
      <c r="K13">
        <v>0.69783645661543414</v>
      </c>
      <c r="L13">
        <v>0.69783645661543414</v>
      </c>
      <c r="P13">
        <v>1.0759535372347742</v>
      </c>
    </row>
    <row r="14" spans="1:25" x14ac:dyDescent="0.35">
      <c r="A14" t="s">
        <v>141</v>
      </c>
      <c r="B14">
        <v>1.1413252077939287</v>
      </c>
      <c r="C14">
        <v>0.92280028938623304</v>
      </c>
      <c r="D14">
        <v>0.4841834566682191</v>
      </c>
      <c r="E14">
        <v>0.84943631794946028</v>
      </c>
      <c r="I14" t="s">
        <v>7</v>
      </c>
      <c r="J14" s="5" t="s">
        <v>99</v>
      </c>
      <c r="K14">
        <v>1.1545974635545573</v>
      </c>
      <c r="L14">
        <v>1.1545974635545573</v>
      </c>
      <c r="P14">
        <v>0.70882260294507593</v>
      </c>
    </row>
    <row r="15" spans="1:25" x14ac:dyDescent="0.35">
      <c r="A15" t="s">
        <v>18</v>
      </c>
      <c r="B15">
        <v>1.1395418359857643</v>
      </c>
      <c r="C15">
        <v>0.86452849585586078</v>
      </c>
      <c r="D15">
        <v>0.49784088422691003</v>
      </c>
      <c r="E15">
        <v>0.83397040535617828</v>
      </c>
      <c r="I15" t="s">
        <v>7</v>
      </c>
      <c r="J15" s="9" t="s">
        <v>100</v>
      </c>
      <c r="K15">
        <v>0.82921769337593043</v>
      </c>
      <c r="L15">
        <v>0.82921769337593043</v>
      </c>
      <c r="P15">
        <v>0.40051649618323149</v>
      </c>
    </row>
    <row r="16" spans="1:25" x14ac:dyDescent="0.35">
      <c r="A16" t="s">
        <v>142</v>
      </c>
      <c r="B16">
        <v>1.1006498035377801</v>
      </c>
      <c r="C16">
        <v>0.68709894380719094</v>
      </c>
      <c r="D16">
        <v>0.6143870036817225</v>
      </c>
      <c r="E16">
        <v>0.80071191700889788</v>
      </c>
      <c r="I16" t="s">
        <v>7</v>
      </c>
      <c r="J16" s="9" t="s">
        <v>101</v>
      </c>
      <c r="K16">
        <v>0.49649952147122062</v>
      </c>
      <c r="L16">
        <v>0.49649952147122062</v>
      </c>
      <c r="P16">
        <v>0.72843087878769397</v>
      </c>
    </row>
    <row r="17" spans="9:16" x14ac:dyDescent="0.35">
      <c r="I17" t="s">
        <v>7</v>
      </c>
      <c r="J17" s="28" t="s">
        <v>98</v>
      </c>
      <c r="K17">
        <v>0.82677155946723602</v>
      </c>
      <c r="L17">
        <v>0.82677155946723602</v>
      </c>
      <c r="P17">
        <v>1.1592755567938013</v>
      </c>
    </row>
    <row r="18" spans="9:16" x14ac:dyDescent="0.35">
      <c r="I18" t="s">
        <v>8</v>
      </c>
      <c r="J18" s="5" t="s">
        <v>99</v>
      </c>
      <c r="K18">
        <v>1.1353024016607849</v>
      </c>
      <c r="L18">
        <v>1.1353024016607849</v>
      </c>
      <c r="P18">
        <v>0.79693731859222283</v>
      </c>
    </row>
    <row r="19" spans="9:16" x14ac:dyDescent="0.35">
      <c r="I19" t="s">
        <v>8</v>
      </c>
      <c r="J19" s="9" t="s">
        <v>100</v>
      </c>
      <c r="K19">
        <v>0.98121446718921401</v>
      </c>
      <c r="L19">
        <v>0.98121446718921401</v>
      </c>
      <c r="P19">
        <v>0.87259983811570174</v>
      </c>
    </row>
    <row r="20" spans="9:16" x14ac:dyDescent="0.35">
      <c r="I20" t="s">
        <v>8</v>
      </c>
      <c r="J20" s="9" t="s">
        <v>101</v>
      </c>
      <c r="K20">
        <v>0.96979332273449925</v>
      </c>
      <c r="L20">
        <v>0.96979332273449925</v>
      </c>
      <c r="P20">
        <v>0.94293757116724197</v>
      </c>
    </row>
    <row r="21" spans="9:16" x14ac:dyDescent="0.35">
      <c r="I21" t="s">
        <v>8</v>
      </c>
      <c r="J21" s="28" t="s">
        <v>98</v>
      </c>
      <c r="K21">
        <v>1.0287700638614994</v>
      </c>
      <c r="L21">
        <v>1.0287700638614994</v>
      </c>
      <c r="P21">
        <v>1.1413252077939287</v>
      </c>
    </row>
    <row r="22" spans="9:16" x14ac:dyDescent="0.35">
      <c r="I22" t="s">
        <v>9</v>
      </c>
      <c r="J22" s="5" t="s">
        <v>99</v>
      </c>
      <c r="K22">
        <v>1.1187903636137901</v>
      </c>
      <c r="L22">
        <v>1.1187903636137901</v>
      </c>
      <c r="P22">
        <v>0.92280028938623304</v>
      </c>
    </row>
    <row r="23" spans="9:16" x14ac:dyDescent="0.35">
      <c r="I23" t="s">
        <v>9</v>
      </c>
      <c r="J23" s="9" t="s">
        <v>100</v>
      </c>
      <c r="K23">
        <v>0.7173691995304271</v>
      </c>
      <c r="L23">
        <v>0.7173691995304271</v>
      </c>
      <c r="P23">
        <v>0.4841834566682191</v>
      </c>
    </row>
    <row r="24" spans="9:16" x14ac:dyDescent="0.35">
      <c r="I24" t="s">
        <v>9</v>
      </c>
      <c r="J24" s="9" t="s">
        <v>101</v>
      </c>
      <c r="K24">
        <v>0.46325035518299201</v>
      </c>
      <c r="L24">
        <v>0.46325035518299201</v>
      </c>
      <c r="P24">
        <v>0.84943631794946028</v>
      </c>
    </row>
    <row r="25" spans="9:16" x14ac:dyDescent="0.35">
      <c r="I25" t="s">
        <v>9</v>
      </c>
      <c r="J25" s="28" t="s">
        <v>98</v>
      </c>
      <c r="K25">
        <v>0.76646997277573636</v>
      </c>
      <c r="L25">
        <v>0.76646997277573636</v>
      </c>
      <c r="P25">
        <v>1.1395418359857643</v>
      </c>
    </row>
    <row r="26" spans="9:16" x14ac:dyDescent="0.35">
      <c r="I26" t="s">
        <v>19</v>
      </c>
      <c r="J26" s="5" t="s">
        <v>99</v>
      </c>
      <c r="K26">
        <v>1.1328900217644371</v>
      </c>
      <c r="L26">
        <v>1.1328900217644371</v>
      </c>
      <c r="P26">
        <v>0.86452849585586078</v>
      </c>
    </row>
    <row r="27" spans="9:16" x14ac:dyDescent="0.35">
      <c r="I27" t="s">
        <v>19</v>
      </c>
      <c r="J27" s="9" t="s">
        <v>100</v>
      </c>
      <c r="K27">
        <v>1.0093102701031371</v>
      </c>
      <c r="L27">
        <v>1.0093102701031371</v>
      </c>
      <c r="P27">
        <v>0.49784088422691003</v>
      </c>
    </row>
    <row r="28" spans="9:16" x14ac:dyDescent="0.35">
      <c r="I28" t="s">
        <v>19</v>
      </c>
      <c r="J28" s="9" t="s">
        <v>101</v>
      </c>
      <c r="K28">
        <v>0.64660981496186709</v>
      </c>
      <c r="L28">
        <v>0.64660981496186709</v>
      </c>
      <c r="P28">
        <v>0.83397040535617828</v>
      </c>
    </row>
    <row r="29" spans="9:16" x14ac:dyDescent="0.35">
      <c r="I29" t="s">
        <v>19</v>
      </c>
      <c r="J29" s="28" t="s">
        <v>98</v>
      </c>
      <c r="K29">
        <v>0.92960336894314721</v>
      </c>
      <c r="L29">
        <v>0.92960336894314721</v>
      </c>
      <c r="P29">
        <v>1.1006498035377801</v>
      </c>
    </row>
    <row r="30" spans="9:16" x14ac:dyDescent="0.35">
      <c r="I30" t="s">
        <v>10</v>
      </c>
      <c r="J30" s="5" t="s">
        <v>99</v>
      </c>
      <c r="K30">
        <v>1.151343175372689</v>
      </c>
      <c r="L30">
        <v>1.151343175372689</v>
      </c>
      <c r="P30">
        <v>0.68709894380719094</v>
      </c>
    </row>
    <row r="31" spans="9:16" x14ac:dyDescent="0.35">
      <c r="I31" t="s">
        <v>10</v>
      </c>
      <c r="J31" s="9" t="s">
        <v>100</v>
      </c>
      <c r="K31">
        <v>0.93447152722443527</v>
      </c>
      <c r="L31">
        <v>0.93447152722443527</v>
      </c>
      <c r="P31">
        <v>0.6143870036817225</v>
      </c>
    </row>
    <row r="32" spans="9:16" x14ac:dyDescent="0.35">
      <c r="I32" t="s">
        <v>10</v>
      </c>
      <c r="J32" s="9" t="s">
        <v>101</v>
      </c>
      <c r="K32">
        <v>0.50481306344599586</v>
      </c>
      <c r="L32">
        <v>0.50481306344599586</v>
      </c>
      <c r="P32">
        <v>0.80071191700889788</v>
      </c>
    </row>
    <row r="33" spans="9:12" x14ac:dyDescent="0.35">
      <c r="I33" t="s">
        <v>10</v>
      </c>
      <c r="J33" s="28" t="s">
        <v>98</v>
      </c>
      <c r="K33">
        <v>0.86354258868104017</v>
      </c>
      <c r="L33">
        <v>0.86354258868104017</v>
      </c>
    </row>
    <row r="34" spans="9:12" x14ac:dyDescent="0.35">
      <c r="I34" t="s">
        <v>11</v>
      </c>
      <c r="J34" s="5" t="s">
        <v>99</v>
      </c>
      <c r="K34">
        <v>1.1568680306550119</v>
      </c>
      <c r="L34">
        <v>1.1568680306550119</v>
      </c>
    </row>
    <row r="35" spans="9:12" x14ac:dyDescent="0.35">
      <c r="I35" t="s">
        <v>11</v>
      </c>
      <c r="J35" s="9" t="s">
        <v>100</v>
      </c>
      <c r="K35">
        <v>0.63829283981750629</v>
      </c>
      <c r="L35">
        <v>0.63829283981750629</v>
      </c>
    </row>
    <row r="36" spans="9:12" x14ac:dyDescent="0.35">
      <c r="I36" t="s">
        <v>11</v>
      </c>
      <c r="J36" s="9" t="s">
        <v>101</v>
      </c>
      <c r="K36">
        <v>0.53251572327044017</v>
      </c>
      <c r="L36">
        <v>0.53251572327044017</v>
      </c>
    </row>
    <row r="37" spans="9:12" x14ac:dyDescent="0.35">
      <c r="I37" t="s">
        <v>11</v>
      </c>
      <c r="J37" s="28" t="s">
        <v>98</v>
      </c>
      <c r="K37">
        <v>0.7758921979143194</v>
      </c>
      <c r="L37">
        <v>0.7758921979143194</v>
      </c>
    </row>
    <row r="38" spans="9:12" x14ac:dyDescent="0.35">
      <c r="I38" t="s">
        <v>12</v>
      </c>
      <c r="J38" s="5" t="s">
        <v>99</v>
      </c>
      <c r="K38">
        <v>1.1399275129890414</v>
      </c>
      <c r="L38">
        <v>1.1399275129890414</v>
      </c>
    </row>
    <row r="39" spans="9:12" x14ac:dyDescent="0.35">
      <c r="I39" t="s">
        <v>12</v>
      </c>
      <c r="J39" s="9" t="s">
        <v>100</v>
      </c>
      <c r="K39">
        <v>0.76945346765412537</v>
      </c>
      <c r="L39">
        <v>0.76945346765412537</v>
      </c>
    </row>
    <row r="40" spans="9:12" x14ac:dyDescent="0.35">
      <c r="I40" t="s">
        <v>12</v>
      </c>
      <c r="J40" s="9" t="s">
        <v>101</v>
      </c>
      <c r="K40">
        <v>0.53247310509700563</v>
      </c>
      <c r="L40">
        <v>0.53247310509700563</v>
      </c>
    </row>
    <row r="41" spans="9:12" x14ac:dyDescent="0.35">
      <c r="I41" t="s">
        <v>12</v>
      </c>
      <c r="J41" s="28" t="s">
        <v>98</v>
      </c>
      <c r="K41">
        <v>0.81395136191339079</v>
      </c>
      <c r="L41">
        <v>0.81395136191339079</v>
      </c>
    </row>
    <row r="42" spans="9:12" x14ac:dyDescent="0.35">
      <c r="I42" t="s">
        <v>13</v>
      </c>
      <c r="J42" s="5" t="s">
        <v>99</v>
      </c>
      <c r="K42">
        <v>1.1187494837969469</v>
      </c>
      <c r="L42">
        <v>1.1187494837969469</v>
      </c>
    </row>
    <row r="43" spans="9:12" x14ac:dyDescent="0.35">
      <c r="I43" t="s">
        <v>13</v>
      </c>
      <c r="J43" s="9" t="s">
        <v>100</v>
      </c>
      <c r="K43">
        <v>0.81275118203134245</v>
      </c>
      <c r="L43">
        <v>0.81275118203134245</v>
      </c>
    </row>
    <row r="44" spans="9:12" x14ac:dyDescent="0.35">
      <c r="I44" t="s">
        <v>13</v>
      </c>
      <c r="J44" s="9" t="s">
        <v>101</v>
      </c>
      <c r="K44">
        <v>0.46851642684150097</v>
      </c>
      <c r="L44">
        <v>0.46851642684150097</v>
      </c>
    </row>
    <row r="45" spans="9:12" x14ac:dyDescent="0.35">
      <c r="I45" t="s">
        <v>13</v>
      </c>
      <c r="J45" s="28" t="s">
        <v>98</v>
      </c>
      <c r="K45">
        <v>0.80000569755659667</v>
      </c>
      <c r="L45">
        <v>0.80000569755659667</v>
      </c>
    </row>
    <row r="46" spans="9:12" x14ac:dyDescent="0.35">
      <c r="I46" t="s">
        <v>14</v>
      </c>
      <c r="J46" s="5" t="s">
        <v>99</v>
      </c>
      <c r="K46">
        <v>1.1628462832264479</v>
      </c>
      <c r="L46">
        <v>1.1628462832264479</v>
      </c>
    </row>
    <row r="47" spans="9:12" x14ac:dyDescent="0.35">
      <c r="I47" t="s">
        <v>14</v>
      </c>
      <c r="J47" s="9" t="s">
        <v>100</v>
      </c>
      <c r="K47">
        <v>0.70554889843377</v>
      </c>
      <c r="L47">
        <v>0.70554889843377</v>
      </c>
    </row>
    <row r="48" spans="9:12" x14ac:dyDescent="0.35">
      <c r="I48" t="s">
        <v>14</v>
      </c>
      <c r="J48" s="9" t="s">
        <v>101</v>
      </c>
      <c r="K48">
        <v>0.50619663965765194</v>
      </c>
      <c r="L48">
        <v>0.50619663965765194</v>
      </c>
    </row>
    <row r="49" spans="9:12" x14ac:dyDescent="0.35">
      <c r="I49" t="s">
        <v>14</v>
      </c>
      <c r="J49" s="28" t="s">
        <v>98</v>
      </c>
      <c r="K49">
        <v>0.79153060710595657</v>
      </c>
      <c r="L49">
        <v>0.79153060710595657</v>
      </c>
    </row>
    <row r="50" spans="9:12" x14ac:dyDescent="0.35">
      <c r="I50" t="s">
        <v>15</v>
      </c>
      <c r="J50" s="5" t="s">
        <v>99</v>
      </c>
      <c r="K50">
        <v>1.0759535372347742</v>
      </c>
      <c r="L50">
        <v>1.0759535372347742</v>
      </c>
    </row>
    <row r="51" spans="9:12" x14ac:dyDescent="0.35">
      <c r="I51" t="s">
        <v>15</v>
      </c>
      <c r="J51" s="9" t="s">
        <v>100</v>
      </c>
      <c r="K51">
        <v>0.70882260294507593</v>
      </c>
      <c r="L51">
        <v>0.70882260294507593</v>
      </c>
    </row>
    <row r="52" spans="9:12" x14ac:dyDescent="0.35">
      <c r="I52" t="s">
        <v>15</v>
      </c>
      <c r="J52" s="9" t="s">
        <v>101</v>
      </c>
      <c r="K52">
        <v>0.40051649618323149</v>
      </c>
      <c r="L52">
        <v>0.40051649618323149</v>
      </c>
    </row>
    <row r="53" spans="9:12" x14ac:dyDescent="0.35">
      <c r="I53" t="s">
        <v>15</v>
      </c>
      <c r="J53" s="28" t="s">
        <v>98</v>
      </c>
      <c r="K53">
        <v>0.72843087878769397</v>
      </c>
      <c r="L53">
        <v>0.72843087878769397</v>
      </c>
    </row>
    <row r="54" spans="9:12" x14ac:dyDescent="0.35">
      <c r="I54" t="s">
        <v>16</v>
      </c>
      <c r="J54" s="5" t="s">
        <v>99</v>
      </c>
      <c r="K54">
        <v>1.1592755567938013</v>
      </c>
      <c r="L54">
        <v>1.1592755567938013</v>
      </c>
    </row>
    <row r="55" spans="9:12" x14ac:dyDescent="0.35">
      <c r="I55" t="s">
        <v>16</v>
      </c>
      <c r="J55" s="9" t="s">
        <v>100</v>
      </c>
      <c r="K55">
        <v>0.79693731859222283</v>
      </c>
      <c r="L55">
        <v>0.79693731859222283</v>
      </c>
    </row>
    <row r="56" spans="9:12" x14ac:dyDescent="0.35">
      <c r="I56" t="s">
        <v>16</v>
      </c>
      <c r="J56" s="9" t="s">
        <v>101</v>
      </c>
      <c r="K56">
        <v>0.87259983811570174</v>
      </c>
      <c r="L56">
        <v>0.87259983811570174</v>
      </c>
    </row>
    <row r="57" spans="9:12" x14ac:dyDescent="0.35">
      <c r="I57" t="s">
        <v>16</v>
      </c>
      <c r="J57" s="28" t="s">
        <v>98</v>
      </c>
      <c r="K57">
        <v>0.94293757116724197</v>
      </c>
      <c r="L57">
        <v>0.94293757116724197</v>
      </c>
    </row>
    <row r="58" spans="9:12" x14ac:dyDescent="0.35">
      <c r="I58" t="s">
        <v>141</v>
      </c>
      <c r="J58" s="5" t="s">
        <v>99</v>
      </c>
      <c r="K58">
        <v>1.1413252077939287</v>
      </c>
      <c r="L58">
        <v>1.1413252077939287</v>
      </c>
    </row>
    <row r="59" spans="9:12" x14ac:dyDescent="0.35">
      <c r="I59" t="s">
        <v>141</v>
      </c>
      <c r="J59" s="9" t="s">
        <v>100</v>
      </c>
      <c r="K59">
        <v>0.92280028938623304</v>
      </c>
      <c r="L59">
        <v>0.92280028938623304</v>
      </c>
    </row>
    <row r="60" spans="9:12" x14ac:dyDescent="0.35">
      <c r="I60" t="s">
        <v>141</v>
      </c>
      <c r="J60" s="9" t="s">
        <v>101</v>
      </c>
      <c r="K60">
        <v>0.4841834566682191</v>
      </c>
      <c r="L60">
        <v>0.4841834566682191</v>
      </c>
    </row>
    <row r="61" spans="9:12" x14ac:dyDescent="0.35">
      <c r="I61" t="s">
        <v>141</v>
      </c>
      <c r="J61" s="28" t="s">
        <v>98</v>
      </c>
      <c r="K61">
        <v>0.84943631794946028</v>
      </c>
      <c r="L61">
        <v>0.84943631794946028</v>
      </c>
    </row>
    <row r="62" spans="9:12" x14ac:dyDescent="0.35">
      <c r="I62" t="s">
        <v>18</v>
      </c>
      <c r="J62" s="5" t="s">
        <v>99</v>
      </c>
      <c r="K62">
        <v>1.1395418359857643</v>
      </c>
      <c r="L62">
        <v>1.1395418359857643</v>
      </c>
    </row>
    <row r="63" spans="9:12" x14ac:dyDescent="0.35">
      <c r="I63" t="s">
        <v>18</v>
      </c>
      <c r="J63" s="9" t="s">
        <v>100</v>
      </c>
      <c r="K63">
        <v>0.86452849585586078</v>
      </c>
      <c r="L63">
        <v>0.86452849585586078</v>
      </c>
    </row>
    <row r="64" spans="9:12" x14ac:dyDescent="0.35">
      <c r="I64" t="s">
        <v>18</v>
      </c>
      <c r="J64" s="9" t="s">
        <v>101</v>
      </c>
      <c r="K64">
        <v>0.49784088422691003</v>
      </c>
      <c r="L64">
        <v>0.49784088422691003</v>
      </c>
    </row>
    <row r="65" spans="9:12" x14ac:dyDescent="0.35">
      <c r="I65" t="s">
        <v>18</v>
      </c>
      <c r="J65" s="28" t="s">
        <v>98</v>
      </c>
      <c r="K65">
        <v>0.83397040535617828</v>
      </c>
      <c r="L65">
        <v>0.83397040535617828</v>
      </c>
    </row>
    <row r="66" spans="9:12" x14ac:dyDescent="0.35">
      <c r="I66" t="s">
        <v>142</v>
      </c>
      <c r="J66" s="5" t="s">
        <v>99</v>
      </c>
      <c r="K66">
        <v>1.1006498035377801</v>
      </c>
      <c r="L66">
        <v>1.1006498035377801</v>
      </c>
    </row>
    <row r="67" spans="9:12" x14ac:dyDescent="0.35">
      <c r="I67" t="s">
        <v>142</v>
      </c>
      <c r="J67" s="9" t="s">
        <v>100</v>
      </c>
      <c r="K67">
        <v>0.68709894380719094</v>
      </c>
      <c r="L67">
        <v>0.68709894380719094</v>
      </c>
    </row>
    <row r="68" spans="9:12" x14ac:dyDescent="0.35">
      <c r="I68" t="s">
        <v>142</v>
      </c>
      <c r="J68" s="9" t="s">
        <v>101</v>
      </c>
      <c r="K68">
        <v>0.6143870036817225</v>
      </c>
      <c r="L68">
        <v>0.6143870036817225</v>
      </c>
    </row>
    <row r="69" spans="9:12" x14ac:dyDescent="0.35">
      <c r="I69" t="s">
        <v>142</v>
      </c>
      <c r="J69" s="28" t="s">
        <v>98</v>
      </c>
      <c r="K69">
        <v>0.80071191700889788</v>
      </c>
      <c r="L69">
        <v>0.80071191700889788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Sheet2</vt:lpstr>
      <vt:lpstr>Sheet4</vt:lpstr>
      <vt:lpstr>Sheet8</vt:lpstr>
      <vt:lpstr>Sheet7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Boubacar Sow</dc:creator>
  <cp:lastModifiedBy>Ibra Boubacar Sow</cp:lastModifiedBy>
  <dcterms:created xsi:type="dcterms:W3CDTF">2024-07-05T12:43:57Z</dcterms:created>
  <dcterms:modified xsi:type="dcterms:W3CDTF">2024-11-07T11:01:13Z</dcterms:modified>
</cp:coreProperties>
</file>