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496760ebc897a6/Documents/Projects/Experience_Monitoring_Dashboard/"/>
    </mc:Choice>
  </mc:AlternateContent>
  <xr:revisionPtr revIDLastSave="141" documentId="8_{1BB9FD8C-FACB-4661-A21D-B6AE6F3ED951}" xr6:coauthVersionLast="47" xr6:coauthVersionMax="47" xr10:uidLastSave="{B2522E98-B814-42F6-B806-F85891045533}"/>
  <bookViews>
    <workbookView xWindow="-108" yWindow="-108" windowWidth="23256" windowHeight="13896" activeTab="1" xr2:uid="{781ECAF7-DF32-4E23-B6CB-22DBBAA1EBD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3" i="3"/>
  <c r="G2" i="3"/>
  <c r="H2" i="3" s="1"/>
  <c r="J2" i="2"/>
  <c r="K2" i="2" s="1"/>
  <c r="K3" i="2"/>
  <c r="K4" i="2"/>
  <c r="H5" i="2"/>
  <c r="E5" i="3" s="1"/>
  <c r="H4" i="2"/>
  <c r="E4" i="3" s="1"/>
  <c r="H3" i="2"/>
  <c r="E3" i="3" s="1"/>
  <c r="H6" i="2"/>
  <c r="E6" i="3" s="1"/>
  <c r="B6" i="2"/>
  <c r="E6" i="2" s="1"/>
  <c r="B5" i="2"/>
  <c r="E5" i="2" s="1"/>
  <c r="B4" i="2"/>
  <c r="E4" i="2" s="1"/>
  <c r="B3" i="2"/>
  <c r="E3" i="2" s="1"/>
  <c r="B3" i="3" l="1"/>
  <c r="C3" i="3" s="1"/>
  <c r="B4" i="3"/>
  <c r="C4" i="3" s="1"/>
  <c r="B5" i="3"/>
  <c r="B6" i="3"/>
  <c r="C6" i="3" s="1"/>
  <c r="E2" i="3"/>
  <c r="H2" i="2"/>
  <c r="E2" i="2"/>
  <c r="B2" i="2"/>
  <c r="C5" i="3" l="1"/>
  <c r="B2" i="3"/>
  <c r="D6" i="1" l="1"/>
  <c r="C6" i="2" s="1"/>
  <c r="I6" i="2" s="1"/>
  <c r="D6" i="3"/>
  <c r="D3" i="1"/>
  <c r="F3" i="2" s="1"/>
  <c r="D4" i="1"/>
  <c r="F4" i="2" s="1"/>
  <c r="G4" i="2" s="1"/>
  <c r="D5" i="1"/>
  <c r="F5" i="2" s="1"/>
  <c r="G5" i="2" s="1"/>
  <c r="C5" i="2"/>
  <c r="D5" i="2" s="1"/>
  <c r="C4" i="2" l="1"/>
  <c r="I4" i="2" s="1"/>
  <c r="C3" i="2"/>
  <c r="I3" i="2" s="1"/>
  <c r="F6" i="2"/>
  <c r="G6" i="2" s="1"/>
  <c r="D6" i="2"/>
  <c r="F6" i="3"/>
  <c r="D4" i="3"/>
  <c r="F4" i="3"/>
  <c r="G3" i="2"/>
  <c r="I5" i="2"/>
  <c r="D4" i="2" l="1"/>
  <c r="C2" i="2"/>
  <c r="I2" i="2" s="1"/>
  <c r="D3" i="2"/>
  <c r="F2" i="2"/>
  <c r="G2" i="2" s="1"/>
  <c r="D5" i="3"/>
  <c r="F5" i="3"/>
  <c r="F3" i="3"/>
  <c r="C2" i="3"/>
  <c r="D3" i="3"/>
  <c r="D2" i="2" l="1"/>
  <c r="D2" i="1" s="1"/>
  <c r="D2" i="3"/>
  <c r="C2" i="1" s="1"/>
  <c r="F2" i="3"/>
</calcChain>
</file>

<file path=xl/sharedStrings.xml><?xml version="1.0" encoding="utf-8"?>
<sst xmlns="http://schemas.openxmlformats.org/spreadsheetml/2006/main" count="38" uniqueCount="18">
  <si>
    <t>Product</t>
  </si>
  <si>
    <t>All</t>
  </si>
  <si>
    <t>21Q1</t>
  </si>
  <si>
    <t>22Q1</t>
  </si>
  <si>
    <t>Current</t>
  </si>
  <si>
    <t>Medi A</t>
  </si>
  <si>
    <t>Medi B</t>
  </si>
  <si>
    <t>Medi C</t>
  </si>
  <si>
    <t>Medi D</t>
  </si>
  <si>
    <t>Net Contribution</t>
  </si>
  <si>
    <t>Incurred Claim</t>
  </si>
  <si>
    <t>Loss Ratio</t>
  </si>
  <si>
    <t>3Yr Cum Net Contribution</t>
  </si>
  <si>
    <t>3Yr Cum Incurred Claim</t>
  </si>
  <si>
    <t>Number of Lives</t>
  </si>
  <si>
    <t>Last Reprice Date</t>
  </si>
  <si>
    <t>Mths Since Reprice</t>
  </si>
  <si>
    <t>Average Claim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</si>
</sst>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00000000000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15" fontId="0" fillId="0" borderId="0" xfId="0" applyNumberFormat="1"/>
    <xf numFmtId="43" fontId="0" fillId="0" borderId="0" xfId="2" applyFont="1"/>
    <xf numFmtId="166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A7A6-31BD-458D-B18E-A0B382A76628}">
  <dimension ref="A1:D6"/>
  <sheetViews>
    <sheetView workbookViewId="0">
      <selection activeCell="D13" sqref="D13"/>
    </sheetView>
  </sheetViews>
  <sheetFormatPr defaultRowHeight="14.4" x14ac:dyDescent="0.3"/>
  <cols>
    <col min="2" max="2" width="11.44140625" bestFit="1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4</v>
      </c>
    </row>
    <row r="2" spans="1:4" x14ac:dyDescent="0.3">
      <c r="A2" t="s">
        <v>1</v>
      </c>
      <c r="B2" s="1">
        <v>0.6</v>
      </c>
      <c r="C2" s="1">
        <f ca="1">Sheet3!D2</f>
        <v>0.85616631084063899</v>
      </c>
      <c r="D2" s="1">
        <f ca="1">Sheet2!D2</f>
        <v>0.93816932062549607</v>
      </c>
    </row>
    <row r="3" spans="1:4" x14ac:dyDescent="0.3">
      <c r="A3" t="s">
        <v>5</v>
      </c>
      <c r="B3" s="1">
        <v>0.5</v>
      </c>
      <c r="C3" s="1">
        <v>0.78000000000000014</v>
      </c>
      <c r="D3" s="1">
        <f t="shared" ref="D3:D6" ca="1" si="0">C3+RANDBETWEEN(5,20)/100</f>
        <v>0.83000000000000018</v>
      </c>
    </row>
    <row r="4" spans="1:4" x14ac:dyDescent="0.3">
      <c r="A4" t="s">
        <v>6</v>
      </c>
      <c r="B4" s="1">
        <v>0.6</v>
      </c>
      <c r="C4" s="1">
        <v>0.88</v>
      </c>
      <c r="D4" s="1">
        <f t="shared" ca="1" si="0"/>
        <v>1</v>
      </c>
    </row>
    <row r="5" spans="1:4" x14ac:dyDescent="0.3">
      <c r="A5" t="s">
        <v>7</v>
      </c>
      <c r="B5" s="1">
        <v>0.7</v>
      </c>
      <c r="C5" s="1">
        <v>0.85977011494252875</v>
      </c>
      <c r="D5" s="1">
        <f t="shared" ca="1" si="0"/>
        <v>0.9197701149425288</v>
      </c>
    </row>
    <row r="6" spans="1:4" x14ac:dyDescent="0.3">
      <c r="A6" t="s">
        <v>8</v>
      </c>
      <c r="B6" s="1">
        <v>0.8</v>
      </c>
      <c r="C6" s="1">
        <v>0.85647058823529409</v>
      </c>
      <c r="D6" s="1">
        <f t="shared" ca="1" si="0"/>
        <v>0.91647058823529415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2291-4B99-4002-9C48-24DFD9D306E6}">
  <dimension ref="A1:K12"/>
  <sheetViews>
    <sheetView tabSelected="1" workbookViewId="0">
      <selection activeCell="D11" sqref="D11"/>
    </sheetView>
  </sheetViews>
  <sheetFormatPr defaultRowHeight="14.4" x14ac:dyDescent="0.3"/>
  <cols>
    <col min="2" max="2" width="17.33203125" customWidth="1"/>
    <col min="3" max="3" width="15.88671875" customWidth="1"/>
    <col min="4" max="4" width="15.6640625" customWidth="1"/>
    <col min="5" max="5" width="24.6640625" customWidth="1"/>
    <col min="6" max="6" width="24.109375" customWidth="1"/>
    <col min="7" max="7" width="12.44140625" customWidth="1"/>
    <col min="8" max="8" width="15.109375" bestFit="1" customWidth="1"/>
    <col min="9" max="9" width="15.109375" customWidth="1"/>
    <col min="10" max="10" width="16.109375" bestFit="1" customWidth="1"/>
    <col min="11" max="11" width="17.6640625" bestFit="1" customWidth="1"/>
  </cols>
  <sheetData>
    <row r="1" spans="1:11" x14ac:dyDescent="0.3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11</v>
      </c>
      <c r="H1" t="s">
        <v>14</v>
      </c>
      <c r="I1" t="s">
        <v>17</v>
      </c>
      <c r="J1" t="s">
        <v>15</v>
      </c>
      <c r="K1" t="s">
        <v>16</v>
      </c>
    </row>
    <row r="2" spans="1:11" x14ac:dyDescent="0.3">
      <c r="A2" t="s">
        <v>1</v>
      </c>
      <c r="B2" s="2">
        <f ca="1">SUM(B3:B6)</f>
        <v>7410466</v>
      </c>
      <c r="C2" s="2">
        <f ca="1">SUM(C3:C6)</f>
        <v>6952271.8527383376</v>
      </c>
      <c r="D2" s="1">
        <f ca="1">C2/B2</f>
        <v>0.93816932062549607</v>
      </c>
      <c r="E2" s="2">
        <f ca="1">SUM(E3:E6)</f>
        <v>22406483.399999999</v>
      </c>
      <c r="F2" s="2">
        <f ca="1">SUM(F3:F6)</f>
        <v>18337100.544757269</v>
      </c>
      <c r="G2" s="1">
        <f ca="1">F2/E2</f>
        <v>0.81838368910479142</v>
      </c>
      <c r="H2">
        <f ca="1">SUM(H3:H6)</f>
        <v>25832</v>
      </c>
      <c r="I2" s="5">
        <f ca="1">C2/H2</f>
        <v>269.13409154298301</v>
      </c>
      <c r="J2" s="4">
        <f>MAX(J3:J6)</f>
        <v>45137</v>
      </c>
      <c r="K2">
        <f>IF(J2="NA","NA",ROUND((45382-J2)/30,0))</f>
        <v>8</v>
      </c>
    </row>
    <row r="3" spans="1:11" x14ac:dyDescent="0.3">
      <c r="A3" t="s">
        <v>5</v>
      </c>
      <c r="B3" s="2">
        <f t="shared" ref="B3:B6" ca="1" si="0">RANDBETWEEN(1000000,3000000)</f>
        <v>1008416</v>
      </c>
      <c r="C3" s="2">
        <f ca="1">VLOOKUP(A3,Sheet1!$A$1:$D$6,4,FALSE)*B3</f>
        <v>836985.28000000014</v>
      </c>
      <c r="D3" s="1">
        <f t="shared" ref="D3:D6" ca="1" si="1">C3/B3</f>
        <v>0.83000000000000018</v>
      </c>
      <c r="E3" s="3">
        <f ca="1">B3*RANDBETWEEN(25,35)/10</f>
        <v>2823564.8</v>
      </c>
      <c r="F3" s="3">
        <f ca="1">AVERAGE(Sheet1!B3:D3)*E3</f>
        <v>1985907.2426666669</v>
      </c>
      <c r="G3" s="1">
        <f t="shared" ref="G3:G6" ca="1" si="2">F3/E3</f>
        <v>0.70333333333333348</v>
      </c>
      <c r="H3">
        <f t="shared" ref="H3:H5" ca="1" si="3">RANDBETWEEN(5000,10000)</f>
        <v>8595</v>
      </c>
      <c r="I3" s="5">
        <f t="shared" ref="I3:I6" ca="1" si="4">C3/H3</f>
        <v>97.380486329261217</v>
      </c>
      <c r="J3" s="4">
        <v>44732</v>
      </c>
      <c r="K3">
        <f t="shared" ref="K3:K4" si="5">IF(J3="NA","NA",ROUND((45382-J3)/30,0))</f>
        <v>22</v>
      </c>
    </row>
    <row r="4" spans="1:11" x14ac:dyDescent="0.3">
      <c r="A4" t="s">
        <v>6</v>
      </c>
      <c r="B4" s="2">
        <f t="shared" ca="1" si="0"/>
        <v>2889828</v>
      </c>
      <c r="C4" s="2">
        <f ca="1">VLOOKUP(A4,Sheet1!$A$1:$D$6,4,FALSE)*B4</f>
        <v>2889828</v>
      </c>
      <c r="D4" s="1">
        <f t="shared" ca="1" si="1"/>
        <v>1</v>
      </c>
      <c r="E4" s="3">
        <f t="shared" ref="E4:E6" ca="1" si="6">B4*RANDBETWEEN(25,35)/10</f>
        <v>8091518.4000000004</v>
      </c>
      <c r="F4" s="3">
        <f ca="1">AVERAGE(Sheet1!B4:D4)*E4</f>
        <v>6688988.5440000007</v>
      </c>
      <c r="G4" s="1">
        <f t="shared" ca="1" si="2"/>
        <v>0.82666666666666666</v>
      </c>
      <c r="H4">
        <f t="shared" ca="1" si="3"/>
        <v>6696</v>
      </c>
      <c r="I4" s="5">
        <f t="shared" ca="1" si="4"/>
        <v>431.57526881720429</v>
      </c>
      <c r="J4" s="4">
        <v>45137</v>
      </c>
      <c r="K4">
        <f t="shared" si="5"/>
        <v>8</v>
      </c>
    </row>
    <row r="5" spans="1:11" x14ac:dyDescent="0.3">
      <c r="A5" t="s">
        <v>7</v>
      </c>
      <c r="B5" s="2">
        <f t="shared" ca="1" si="0"/>
        <v>2003442</v>
      </c>
      <c r="C5" s="2">
        <f ca="1">VLOOKUP(A5,Sheet1!$A$1:$D$6,4,FALSE)*B5</f>
        <v>1842706.0786206897</v>
      </c>
      <c r="D5" s="1">
        <f t="shared" ca="1" si="1"/>
        <v>0.9197701149425288</v>
      </c>
      <c r="E5" s="3">
        <f t="shared" ca="1" si="6"/>
        <v>6210670.2000000002</v>
      </c>
      <c r="F5" s="3">
        <f ca="1">AVERAGE(Sheet1!B5:D5)*E5</f>
        <v>5133202.2051494261</v>
      </c>
      <c r="G5" s="1">
        <f t="shared" ca="1" si="2"/>
        <v>0.82651340996168599</v>
      </c>
      <c r="H5">
        <f t="shared" ca="1" si="3"/>
        <v>5239</v>
      </c>
      <c r="I5" s="5">
        <f t="shared" ca="1" si="4"/>
        <v>351.72858916218547</v>
      </c>
    </row>
    <row r="6" spans="1:11" x14ac:dyDescent="0.3">
      <c r="A6" t="s">
        <v>8</v>
      </c>
      <c r="B6" s="2">
        <f t="shared" ca="1" si="0"/>
        <v>1508780</v>
      </c>
      <c r="C6" s="2">
        <f ca="1">VLOOKUP(A6,Sheet1!$A$1:$D$6,4,FALSE)*B6</f>
        <v>1382752.4941176472</v>
      </c>
      <c r="D6" s="1">
        <f t="shared" ca="1" si="1"/>
        <v>0.91647058823529415</v>
      </c>
      <c r="E6" s="3">
        <f t="shared" ca="1" si="6"/>
        <v>5280730</v>
      </c>
      <c r="F6" s="3">
        <f ca="1">AVERAGE(Sheet1!B6:D6)*E6</f>
        <v>4529002.552941177</v>
      </c>
      <c r="G6" s="1">
        <f t="shared" ca="1" si="2"/>
        <v>0.85764705882352954</v>
      </c>
      <c r="H6">
        <f ca="1">RANDBETWEEN(5000,10000)</f>
        <v>5302</v>
      </c>
      <c r="I6" s="5">
        <f t="shared" ca="1" si="4"/>
        <v>260.79828255708168</v>
      </c>
    </row>
    <row r="11" spans="1:11" x14ac:dyDescent="0.3">
      <c r="D11" s="6"/>
    </row>
    <row r="12" spans="1:11" x14ac:dyDescent="0.3">
      <c r="H12" s="4"/>
      <c r="I1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BC797-0D86-4766-8D83-AAE07F6177DD}">
  <dimension ref="A1:H6"/>
  <sheetViews>
    <sheetView workbookViewId="0">
      <selection activeCell="I15" sqref="I15"/>
    </sheetView>
  </sheetViews>
  <sheetFormatPr defaultRowHeight="14.4" x14ac:dyDescent="0.3"/>
  <cols>
    <col min="2" max="2" width="15.5546875" bestFit="1" customWidth="1"/>
    <col min="3" max="3" width="14.109375" bestFit="1" customWidth="1"/>
    <col min="4" max="4" width="10" bestFit="1" customWidth="1"/>
    <col min="5" max="5" width="15.109375" bestFit="1" customWidth="1"/>
    <col min="6" max="6" width="17.5546875" bestFit="1" customWidth="1"/>
    <col min="7" max="7" width="16.109375" bestFit="1" customWidth="1"/>
    <col min="8" max="8" width="17.6640625" bestFit="1" customWidth="1"/>
  </cols>
  <sheetData>
    <row r="1" spans="1:8" x14ac:dyDescent="0.3">
      <c r="A1" t="s">
        <v>0</v>
      </c>
      <c r="B1" t="s">
        <v>9</v>
      </c>
      <c r="C1" t="s">
        <v>10</v>
      </c>
      <c r="D1" t="s">
        <v>11</v>
      </c>
      <c r="E1" t="s">
        <v>14</v>
      </c>
      <c r="F1" t="s">
        <v>17</v>
      </c>
      <c r="G1" t="s">
        <v>15</v>
      </c>
      <c r="H1" t="s">
        <v>16</v>
      </c>
    </row>
    <row r="2" spans="1:8" x14ac:dyDescent="0.3">
      <c r="A2" t="s">
        <v>1</v>
      </c>
      <c r="B2" s="2">
        <f ca="1">SUM(B3:B6)</f>
        <v>6456465.1600000001</v>
      </c>
      <c r="C2" s="2">
        <f ca="1">SUM(C3:C6)</f>
        <v>5527807.957108316</v>
      </c>
      <c r="D2" s="1">
        <f ca="1">C2/B2</f>
        <v>0.85616631084063899</v>
      </c>
      <c r="E2">
        <f ca="1">SUM(E3:E6)</f>
        <v>22924.199999999997</v>
      </c>
      <c r="F2" s="5">
        <f ca="1">C2/E2</f>
        <v>241.13417075005088</v>
      </c>
      <c r="G2" s="4">
        <f>MAX(G3:G6)</f>
        <v>45137</v>
      </c>
      <c r="H2">
        <f>IF(G2="NA","NA",ROUND((45382-G2)/30,0))</f>
        <v>8</v>
      </c>
    </row>
    <row r="3" spans="1:8" x14ac:dyDescent="0.3">
      <c r="A3" t="s">
        <v>5</v>
      </c>
      <c r="B3" s="2">
        <f ca="1">Sheet2!B3*(1-RANDBETWEEN(5,20)/100)</f>
        <v>877321.92</v>
      </c>
      <c r="C3" s="2">
        <f ca="1">VLOOKUP(A3,Sheet1!$A$1:$D$6,3,FALSE)*B3</f>
        <v>684311.0976000001</v>
      </c>
      <c r="D3" s="1">
        <f t="shared" ref="D3:D6" ca="1" si="0">C3/B3</f>
        <v>0.78</v>
      </c>
      <c r="E3" s="2">
        <f ca="1">Sheet2!H3*(1-RANDBETWEEN(5,20)/100)</f>
        <v>7391.7</v>
      </c>
      <c r="F3" s="5">
        <f ca="1">C3/E3</f>
        <v>92.578310483380022</v>
      </c>
      <c r="G3" s="4">
        <v>44732</v>
      </c>
      <c r="H3">
        <f t="shared" ref="H3:H4" si="1">IF(G3="NA","NA",ROUND((45382-G3)/30,0))</f>
        <v>22</v>
      </c>
    </row>
    <row r="4" spans="1:8" x14ac:dyDescent="0.3">
      <c r="A4" t="s">
        <v>6</v>
      </c>
      <c r="B4" s="2">
        <f ca="1">Sheet2!B4*(1-RANDBETWEEN(5,20)/100)</f>
        <v>2543048.64</v>
      </c>
      <c r="C4" s="2">
        <f ca="1">VLOOKUP(A4,Sheet1!$A$1:$D$6,3,FALSE)*B4</f>
        <v>2237882.8032</v>
      </c>
      <c r="D4" s="1">
        <f t="shared" ca="1" si="0"/>
        <v>0.87999999999999989</v>
      </c>
      <c r="E4" s="2">
        <f ca="1">Sheet2!H4*(1-RANDBETWEEN(5,20)/100)</f>
        <v>6361.2</v>
      </c>
      <c r="F4" s="5">
        <f ca="1">C4/E4</f>
        <v>351.80198754951897</v>
      </c>
      <c r="G4" s="4">
        <v>45137</v>
      </c>
      <c r="H4">
        <f t="shared" si="1"/>
        <v>8</v>
      </c>
    </row>
    <row r="5" spans="1:8" x14ac:dyDescent="0.3">
      <c r="A5" t="s">
        <v>7</v>
      </c>
      <c r="B5" s="2">
        <f ca="1">Sheet2!B5*(1-RANDBETWEEN(5,20)/100)</f>
        <v>1602753.6</v>
      </c>
      <c r="C5" s="2">
        <f ca="1">VLOOKUP(A5,Sheet1!$A$1:$D$6,3,FALSE)*B5</f>
        <v>1377999.6468965518</v>
      </c>
      <c r="D5" s="1">
        <f t="shared" ca="1" si="0"/>
        <v>0.85977011494252875</v>
      </c>
      <c r="E5" s="2">
        <f ca="1">Sheet2!H5*(1-RANDBETWEEN(5,20)/100)</f>
        <v>4505.54</v>
      </c>
      <c r="F5" s="5">
        <f ca="1">C5/E5</f>
        <v>305.84561382132927</v>
      </c>
    </row>
    <row r="6" spans="1:8" x14ac:dyDescent="0.3">
      <c r="A6" t="s">
        <v>8</v>
      </c>
      <c r="B6" s="2">
        <f ca="1">Sheet2!B6*(1-RANDBETWEEN(5,20)/100)</f>
        <v>1433341</v>
      </c>
      <c r="C6" s="2">
        <f ca="1">VLOOKUP(A6,Sheet1!$A$1:$D$6,3,FALSE)*B6</f>
        <v>1227614.4094117647</v>
      </c>
      <c r="D6" s="1">
        <f t="shared" ca="1" si="0"/>
        <v>0.85647058823529409</v>
      </c>
      <c r="E6" s="2">
        <f ca="1">Sheet2!H6*(1-RANDBETWEEN(5,20)/100)</f>
        <v>4665.76</v>
      </c>
      <c r="F6" s="5">
        <f ca="1">C6/E6</f>
        <v>263.11134936468329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Ahmad</dc:creator>
  <cp:lastModifiedBy>Ibrahim Ahmad</cp:lastModifiedBy>
  <dcterms:created xsi:type="dcterms:W3CDTF">2024-09-16T08:37:29Z</dcterms:created>
  <dcterms:modified xsi:type="dcterms:W3CDTF">2024-10-17T07:57:28Z</dcterms:modified>
</cp:coreProperties>
</file>