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496760ebc897a6/Documents/Projects/Exploration/dashboard/"/>
    </mc:Choice>
  </mc:AlternateContent>
  <xr:revisionPtr revIDLastSave="137" documentId="8_{1BB9FD8C-FACB-4661-A21D-B6AE6F3ED951}" xr6:coauthVersionLast="47" xr6:coauthVersionMax="47" xr10:uidLastSave="{B793C417-0F87-4E8A-8838-311686274CB7}"/>
  <bookViews>
    <workbookView xWindow="-120" yWindow="-120" windowWidth="29040" windowHeight="15720" activeTab="2" xr2:uid="{781ECAF7-DF32-4E23-B6CB-22DBBAA1EBD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3" l="1"/>
  <c r="H3" i="3"/>
  <c r="G2" i="3"/>
  <c r="H2" i="3" s="1"/>
  <c r="J2" i="2"/>
  <c r="K2" i="2" s="1"/>
  <c r="K3" i="2"/>
  <c r="K4" i="2"/>
  <c r="H5" i="2"/>
  <c r="E5" i="3" s="1"/>
  <c r="H4" i="2"/>
  <c r="E4" i="3" s="1"/>
  <c r="H3" i="2"/>
  <c r="E3" i="3" s="1"/>
  <c r="H6" i="2"/>
  <c r="E6" i="3" s="1"/>
  <c r="B6" i="2"/>
  <c r="E6" i="2" s="1"/>
  <c r="B5" i="2"/>
  <c r="E5" i="2" s="1"/>
  <c r="B4" i="2"/>
  <c r="E4" i="2" s="1"/>
  <c r="B3" i="2"/>
  <c r="E3" i="2" s="1"/>
  <c r="B3" i="3" l="1"/>
  <c r="C3" i="3" s="1"/>
  <c r="B4" i="3"/>
  <c r="C4" i="3" s="1"/>
  <c r="B5" i="3"/>
  <c r="B6" i="3"/>
  <c r="C6" i="3" s="1"/>
  <c r="E2" i="3"/>
  <c r="H2" i="2"/>
  <c r="E2" i="2"/>
  <c r="B2" i="2"/>
  <c r="C5" i="3" l="1"/>
  <c r="B2" i="3"/>
  <c r="D6" i="1" l="1"/>
  <c r="C6" i="2" s="1"/>
  <c r="I6" i="2" s="1"/>
  <c r="D6" i="3"/>
  <c r="D3" i="1"/>
  <c r="F3" i="2" s="1"/>
  <c r="D4" i="1"/>
  <c r="F4" i="2" s="1"/>
  <c r="G4" i="2" s="1"/>
  <c r="C4" i="2"/>
  <c r="D5" i="1"/>
  <c r="F5" i="2" s="1"/>
  <c r="G5" i="2" s="1"/>
  <c r="C5" i="2"/>
  <c r="D5" i="2" s="1"/>
  <c r="C3" i="2" l="1"/>
  <c r="I3" i="2" s="1"/>
  <c r="F6" i="2"/>
  <c r="G6" i="2" s="1"/>
  <c r="D6" i="2"/>
  <c r="F6" i="3"/>
  <c r="I4" i="2"/>
  <c r="D4" i="2"/>
  <c r="D4" i="3"/>
  <c r="F4" i="3"/>
  <c r="G3" i="2"/>
  <c r="I5" i="2"/>
  <c r="C2" i="2" l="1"/>
  <c r="I2" i="2" s="1"/>
  <c r="D3" i="2"/>
  <c r="F2" i="2"/>
  <c r="G2" i="2" s="1"/>
  <c r="D5" i="3"/>
  <c r="F5" i="3"/>
  <c r="F3" i="3"/>
  <c r="C2" i="3"/>
  <c r="D3" i="3"/>
  <c r="D2" i="2" l="1"/>
  <c r="D2" i="1" s="1"/>
  <c r="D2" i="3"/>
  <c r="C2" i="1" s="1"/>
  <c r="F2" i="3"/>
</calcChain>
</file>

<file path=xl/sharedStrings.xml><?xml version="1.0" encoding="utf-8"?>
<sst xmlns="http://schemas.openxmlformats.org/spreadsheetml/2006/main" count="38" uniqueCount="18">
  <si>
    <t>Product</t>
  </si>
  <si>
    <t>All</t>
  </si>
  <si>
    <t>21Q1</t>
  </si>
  <si>
    <t>22Q1</t>
  </si>
  <si>
    <t>Current</t>
  </si>
  <si>
    <t>Medi A</t>
  </si>
  <si>
    <t>Medi B</t>
  </si>
  <si>
    <t>Medi C</t>
  </si>
  <si>
    <t>Medi D</t>
  </si>
  <si>
    <t>Net Contribution</t>
  </si>
  <si>
    <t>Incurred Claim</t>
  </si>
  <si>
    <t>Loss Ratio</t>
  </si>
  <si>
    <t>3Yr Cum Net Contribution</t>
  </si>
  <si>
    <t>3Yr Cum Incurred Claim</t>
  </si>
  <si>
    <t>Number of Lives</t>
  </si>
  <si>
    <t>Last Reprice Date</t>
  </si>
  <si>
    <t>Mths Since Reprice</t>
  </si>
  <si>
    <t>Average Claim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</si>
</sst>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65" fontId="0" fillId="0" borderId="0" xfId="2" applyNumberFormat="1" applyFont="1"/>
    <xf numFmtId="165" fontId="0" fillId="0" borderId="0" xfId="0" applyNumberFormat="1"/>
    <xf numFmtId="15" fontId="0" fillId="0" borderId="0" xfId="0" applyNumberFormat="1"/>
    <xf numFmtId="43" fontId="0" fillId="0" borderId="0" xfId="2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A7A6-31BD-458D-B18E-A0B382A76628}">
  <dimension ref="A1:D6"/>
  <sheetViews>
    <sheetView workbookViewId="0">
      <selection activeCell="D13" sqref="D13"/>
    </sheetView>
  </sheetViews>
  <sheetFormatPr defaultRowHeight="15" x14ac:dyDescent="0.25"/>
  <cols>
    <col min="2" max="2" width="11.42578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 s="1">
        <v>0.6</v>
      </c>
      <c r="C2" s="1">
        <f ca="1">Sheet3!D2</f>
        <v>0.85034831945352118</v>
      </c>
      <c r="D2" s="1">
        <f ca="1">Sheet2!D2</f>
        <v>0.98584614128062042</v>
      </c>
    </row>
    <row r="3" spans="1:4" x14ac:dyDescent="0.25">
      <c r="A3" t="s">
        <v>5</v>
      </c>
      <c r="B3" s="1">
        <v>0.5</v>
      </c>
      <c r="C3" s="1">
        <v>0.78000000000000014</v>
      </c>
      <c r="D3" s="1">
        <f t="shared" ref="D3:D6" ca="1" si="0">C3+RANDBETWEEN(5,20)/100</f>
        <v>0.96000000000000019</v>
      </c>
    </row>
    <row r="4" spans="1:4" x14ac:dyDescent="0.25">
      <c r="A4" t="s">
        <v>6</v>
      </c>
      <c r="B4" s="1">
        <v>0.6</v>
      </c>
      <c r="C4" s="1">
        <v>0.88</v>
      </c>
      <c r="D4" s="1">
        <f t="shared" ca="1" si="0"/>
        <v>1.07</v>
      </c>
    </row>
    <row r="5" spans="1:4" x14ac:dyDescent="0.25">
      <c r="A5" t="s">
        <v>7</v>
      </c>
      <c r="B5" s="1">
        <v>0.7</v>
      </c>
      <c r="C5" s="1">
        <v>0.85977011494252875</v>
      </c>
      <c r="D5" s="1">
        <f t="shared" ca="1" si="0"/>
        <v>0.97977011494252875</v>
      </c>
    </row>
    <row r="6" spans="1:4" x14ac:dyDescent="0.25">
      <c r="A6" t="s">
        <v>8</v>
      </c>
      <c r="B6" s="1">
        <v>0.8</v>
      </c>
      <c r="C6" s="1">
        <v>0.85647058823529409</v>
      </c>
      <c r="D6" s="1">
        <f t="shared" ca="1" si="0"/>
        <v>0.93647058823529405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2291-4B99-4002-9C48-24DFD9D306E6}">
  <dimension ref="A1:K12"/>
  <sheetViews>
    <sheetView workbookViewId="0">
      <selection activeCell="C3" sqref="C3"/>
    </sheetView>
  </sheetViews>
  <sheetFormatPr defaultRowHeight="15" x14ac:dyDescent="0.25"/>
  <cols>
    <col min="2" max="2" width="17.28515625" customWidth="1"/>
    <col min="3" max="3" width="15.85546875" customWidth="1"/>
    <col min="4" max="4" width="11" customWidth="1"/>
    <col min="5" max="5" width="24.7109375" customWidth="1"/>
    <col min="6" max="6" width="24.140625" customWidth="1"/>
    <col min="7" max="7" width="12.42578125" customWidth="1"/>
    <col min="8" max="8" width="15.140625" bestFit="1" customWidth="1"/>
    <col min="9" max="9" width="15.140625" customWidth="1"/>
    <col min="10" max="10" width="16.140625" bestFit="1" customWidth="1"/>
    <col min="11" max="11" width="17.7109375" bestFit="1" customWidth="1"/>
  </cols>
  <sheetData>
    <row r="1" spans="1:11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11</v>
      </c>
      <c r="H1" t="s">
        <v>14</v>
      </c>
      <c r="I1" t="s">
        <v>17</v>
      </c>
      <c r="J1" t="s">
        <v>15</v>
      </c>
      <c r="K1" t="s">
        <v>16</v>
      </c>
    </row>
    <row r="2" spans="1:11" x14ac:dyDescent="0.25">
      <c r="A2" t="s">
        <v>1</v>
      </c>
      <c r="B2" s="2">
        <f ca="1">SUM(B3:B6)</f>
        <v>7782663</v>
      </c>
      <c r="C2" s="2">
        <f ca="1">SUM(C3:C6)</f>
        <v>7672508.2874374576</v>
      </c>
      <c r="D2" s="1">
        <f ca="1">C2/B2</f>
        <v>0.98584614128062042</v>
      </c>
      <c r="E2" s="2">
        <f ca="1">SUM(E3:E6)</f>
        <v>25931907.5</v>
      </c>
      <c r="F2" s="2">
        <f ca="1">SUM(F3:F6)</f>
        <v>21608615.810426865</v>
      </c>
      <c r="G2" s="1">
        <f ca="1">F2/E2</f>
        <v>0.83328292800777826</v>
      </c>
      <c r="H2">
        <f ca="1">SUM(H3:H6)</f>
        <v>26786</v>
      </c>
      <c r="I2" s="5">
        <f ca="1">C2/H2</f>
        <v>286.43725406695506</v>
      </c>
      <c r="J2" s="4">
        <f>MAX(J3:J6)</f>
        <v>45137</v>
      </c>
      <c r="K2">
        <f>IF(J2="NA","NA",ROUND((45382-J2)/30,0))</f>
        <v>8</v>
      </c>
    </row>
    <row r="3" spans="1:11" x14ac:dyDescent="0.25">
      <c r="A3" t="s">
        <v>5</v>
      </c>
      <c r="B3" s="2">
        <f t="shared" ref="B3:B6" ca="1" si="0">RANDBETWEEN(1000000,3000000)</f>
        <v>1354528</v>
      </c>
      <c r="C3" s="2">
        <f ca="1">VLOOKUP(A3,Sheet1!$A$1:$D$6,4,FALSE)*B3</f>
        <v>1300346.8800000004</v>
      </c>
      <c r="D3" s="1">
        <f t="shared" ref="D3:D6" ca="1" si="1">C3/B3</f>
        <v>0.9600000000000003</v>
      </c>
      <c r="E3" s="3">
        <f ca="1">B3*RANDBETWEEN(25,35)/10</f>
        <v>4740848</v>
      </c>
      <c r="F3" s="3">
        <f ca="1">AVERAGE(Sheet1!B3:D3)*E3</f>
        <v>3539833.1733333333</v>
      </c>
      <c r="G3" s="1">
        <f t="shared" ref="G3:G6" ca="1" si="2">F3/E3</f>
        <v>0.7466666666666667</v>
      </c>
      <c r="H3">
        <f t="shared" ref="H3:H5" ca="1" si="3">RANDBETWEEN(5000,10000)</f>
        <v>6270</v>
      </c>
      <c r="I3" s="5">
        <f t="shared" ref="I3:I6" ca="1" si="4">C3/H3</f>
        <v>207.39184688995221</v>
      </c>
      <c r="J3" s="4">
        <v>44732</v>
      </c>
      <c r="K3">
        <f t="shared" ref="K3:K4" si="5">IF(J3="NA","NA",ROUND((45382-J3)/30,0))</f>
        <v>22</v>
      </c>
    </row>
    <row r="4" spans="1:11" x14ac:dyDescent="0.25">
      <c r="A4" t="s">
        <v>6</v>
      </c>
      <c r="B4" s="2">
        <f t="shared" ca="1" si="0"/>
        <v>1692448</v>
      </c>
      <c r="C4" s="2">
        <f ca="1">VLOOKUP(A4,Sheet1!$A$1:$D$6,4,FALSE)*B4</f>
        <v>1810919.36</v>
      </c>
      <c r="D4" s="1">
        <f t="shared" ca="1" si="1"/>
        <v>1.07</v>
      </c>
      <c r="E4" s="3">
        <f t="shared" ref="E4:E6" ca="1" si="6">B4*RANDBETWEEN(25,35)/10</f>
        <v>4908099.2</v>
      </c>
      <c r="F4" s="3">
        <f ca="1">AVERAGE(Sheet1!B4:D4)*E4</f>
        <v>4171884.32</v>
      </c>
      <c r="G4" s="1">
        <f t="shared" ca="1" si="2"/>
        <v>0.85</v>
      </c>
      <c r="H4">
        <f t="shared" ca="1" si="3"/>
        <v>6059</v>
      </c>
      <c r="I4" s="5">
        <f t="shared" ca="1" si="4"/>
        <v>298.88089783792708</v>
      </c>
      <c r="J4" s="4">
        <v>45137</v>
      </c>
      <c r="K4">
        <f t="shared" si="5"/>
        <v>8</v>
      </c>
    </row>
    <row r="5" spans="1:11" x14ac:dyDescent="0.25">
      <c r="A5" t="s">
        <v>7</v>
      </c>
      <c r="B5" s="2">
        <f t="shared" ca="1" si="0"/>
        <v>2919442</v>
      </c>
      <c r="C5" s="2">
        <f ca="1">VLOOKUP(A5,Sheet1!$A$1:$D$6,4,FALSE)*B5</f>
        <v>2860382.0239080461</v>
      </c>
      <c r="D5" s="1">
        <f t="shared" ca="1" si="1"/>
        <v>0.97977011494252875</v>
      </c>
      <c r="E5" s="3">
        <f t="shared" ca="1" si="6"/>
        <v>9926102.8000000007</v>
      </c>
      <c r="F5" s="3">
        <f ca="1">AVERAGE(Sheet1!B5:D5)*E5</f>
        <v>8402579.1288582385</v>
      </c>
      <c r="G5" s="1">
        <f t="shared" ca="1" si="2"/>
        <v>0.84651340996168589</v>
      </c>
      <c r="H5">
        <f t="shared" ca="1" si="3"/>
        <v>6547</v>
      </c>
      <c r="I5" s="5">
        <f t="shared" ca="1" si="4"/>
        <v>436.89965234581427</v>
      </c>
    </row>
    <row r="6" spans="1:11" x14ac:dyDescent="0.25">
      <c r="A6" t="s">
        <v>8</v>
      </c>
      <c r="B6" s="2">
        <f t="shared" ca="1" si="0"/>
        <v>1816245</v>
      </c>
      <c r="C6" s="2">
        <f ca="1">VLOOKUP(A6,Sheet1!$A$1:$D$6,4,FALSE)*B6</f>
        <v>1700860.0235294118</v>
      </c>
      <c r="D6" s="1">
        <f t="shared" ca="1" si="1"/>
        <v>0.93647058823529417</v>
      </c>
      <c r="E6" s="3">
        <f t="shared" ca="1" si="6"/>
        <v>6356857.5</v>
      </c>
      <c r="F6" s="3">
        <f ca="1">AVERAGE(Sheet1!B6:D6)*E6</f>
        <v>5494319.1882352941</v>
      </c>
      <c r="G6" s="1">
        <f t="shared" ca="1" si="2"/>
        <v>0.86431372549019603</v>
      </c>
      <c r="H6">
        <f ca="1">RANDBETWEEN(5000,10000)</f>
        <v>7910</v>
      </c>
      <c r="I6" s="5">
        <f t="shared" ca="1" si="4"/>
        <v>215.02655164720755</v>
      </c>
    </row>
    <row r="12" spans="1:11" x14ac:dyDescent="0.25">
      <c r="H12" s="4"/>
      <c r="I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C797-0D86-4766-8D83-AAE07F6177DD}">
  <dimension ref="A1:H6"/>
  <sheetViews>
    <sheetView tabSelected="1" workbookViewId="0">
      <selection activeCell="I15" sqref="I15"/>
    </sheetView>
  </sheetViews>
  <sheetFormatPr defaultRowHeight="15" x14ac:dyDescent="0.25"/>
  <cols>
    <col min="2" max="2" width="15.5703125" bestFit="1" customWidth="1"/>
    <col min="3" max="3" width="14.140625" bestFit="1" customWidth="1"/>
    <col min="4" max="4" width="10" bestFit="1" customWidth="1"/>
    <col min="5" max="5" width="15.140625" bestFit="1" customWidth="1"/>
    <col min="6" max="6" width="17.5703125" bestFit="1" customWidth="1"/>
    <col min="7" max="7" width="16.140625" bestFit="1" customWidth="1"/>
    <col min="8" max="8" width="17.7109375" bestFit="1" customWidth="1"/>
  </cols>
  <sheetData>
    <row r="1" spans="1:8" x14ac:dyDescent="0.25">
      <c r="A1" t="s">
        <v>0</v>
      </c>
      <c r="B1" t="s">
        <v>9</v>
      </c>
      <c r="C1" t="s">
        <v>10</v>
      </c>
      <c r="D1" t="s">
        <v>11</v>
      </c>
      <c r="E1" t="s">
        <v>14</v>
      </c>
      <c r="F1" t="s">
        <v>17</v>
      </c>
      <c r="G1" t="s">
        <v>15</v>
      </c>
      <c r="H1" t="s">
        <v>16</v>
      </c>
    </row>
    <row r="2" spans="1:8" x14ac:dyDescent="0.25">
      <c r="A2" t="s">
        <v>1</v>
      </c>
      <c r="B2" s="2">
        <f ca="1">SUM(B3:B6)</f>
        <v>6947217.3500000006</v>
      </c>
      <c r="C2" s="2">
        <f ca="1">SUM(C3:C6)</f>
        <v>5907554.5984508451</v>
      </c>
      <c r="D2" s="1">
        <f ca="1">C2/B2</f>
        <v>0.85034831945352118</v>
      </c>
      <c r="E2">
        <f ca="1">SUM(E3:E6)</f>
        <v>22144.09</v>
      </c>
      <c r="F2" s="5">
        <f ca="1">C2/E2</f>
        <v>266.77793481018392</v>
      </c>
      <c r="G2" s="4">
        <f>MAX(G3:G6)</f>
        <v>45137</v>
      </c>
      <c r="H2">
        <f>IF(G2="NA","NA",ROUND((45382-G2)/30,0))</f>
        <v>8</v>
      </c>
    </row>
    <row r="3" spans="1:8" x14ac:dyDescent="0.25">
      <c r="A3" t="s">
        <v>5</v>
      </c>
      <c r="B3" s="2">
        <f ca="1">Sheet2!B3*(1-RANDBETWEEN(5,20)/100)</f>
        <v>1151348.8</v>
      </c>
      <c r="C3" s="2">
        <f ca="1">VLOOKUP(A3,Sheet1!$A$1:$D$6,3,FALSE)*B3</f>
        <v>898052.06400000025</v>
      </c>
      <c r="D3" s="1">
        <f t="shared" ref="D3:D6" ca="1" si="0">C3/B3</f>
        <v>0.78000000000000014</v>
      </c>
      <c r="E3" s="2">
        <f ca="1">Sheet2!H3*(1-RANDBETWEEN(5,20)/100)</f>
        <v>5016</v>
      </c>
      <c r="F3" s="5">
        <f ca="1">C3/E3</f>
        <v>179.03749282296656</v>
      </c>
      <c r="G3" s="4">
        <v>44732</v>
      </c>
      <c r="H3">
        <f t="shared" ref="H3:H4" si="1">IF(G3="NA","NA",ROUND((45382-G3)/30,0))</f>
        <v>22</v>
      </c>
    </row>
    <row r="4" spans="1:8" x14ac:dyDescent="0.25">
      <c r="A4" t="s">
        <v>6</v>
      </c>
      <c r="B4" s="2">
        <f ca="1">Sheet2!B4*(1-RANDBETWEEN(5,20)/100)</f>
        <v>1573976.64</v>
      </c>
      <c r="C4" s="2">
        <f ca="1">VLOOKUP(A4,Sheet1!$A$1:$D$6,3,FALSE)*B4</f>
        <v>1385099.4431999999</v>
      </c>
      <c r="D4" s="1">
        <f t="shared" ca="1" si="0"/>
        <v>0.88</v>
      </c>
      <c r="E4" s="2">
        <f ca="1">Sheet2!H4*(1-RANDBETWEEN(5,20)/100)</f>
        <v>4907.79</v>
      </c>
      <c r="F4" s="5">
        <f ca="1">C4/E4</f>
        <v>282.22467611694873</v>
      </c>
      <c r="G4" s="4">
        <v>45137</v>
      </c>
      <c r="H4">
        <f t="shared" si="1"/>
        <v>8</v>
      </c>
    </row>
    <row r="5" spans="1:8" x14ac:dyDescent="0.25">
      <c r="A5" t="s">
        <v>7</v>
      </c>
      <c r="B5" s="2">
        <f ca="1">Sheet2!B5*(1-RANDBETWEEN(5,20)/100)</f>
        <v>2569108.96</v>
      </c>
      <c r="C5" s="2">
        <f ca="1">VLOOKUP(A5,Sheet1!$A$1:$D$6,3,FALSE)*B5</f>
        <v>2208843.1058390806</v>
      </c>
      <c r="D5" s="1">
        <f t="shared" ca="1" si="0"/>
        <v>0.85977011494252886</v>
      </c>
      <c r="E5" s="2">
        <f ca="1">Sheet2!H5*(1-RANDBETWEEN(5,20)/100)</f>
        <v>5892.3</v>
      </c>
      <c r="F5" s="5">
        <f ca="1">C5/E5</f>
        <v>374.86942379700298</v>
      </c>
    </row>
    <row r="6" spans="1:8" x14ac:dyDescent="0.25">
      <c r="A6" t="s">
        <v>8</v>
      </c>
      <c r="B6" s="2">
        <f ca="1">Sheet2!B6*(1-RANDBETWEEN(5,20)/100)</f>
        <v>1652782.95</v>
      </c>
      <c r="C6" s="2">
        <f ca="1">VLOOKUP(A6,Sheet1!$A$1:$D$6,3,FALSE)*B6</f>
        <v>1415559.9854117646</v>
      </c>
      <c r="D6" s="1">
        <f t="shared" ca="1" si="0"/>
        <v>0.85647058823529409</v>
      </c>
      <c r="E6" s="2">
        <f ca="1">Sheet2!H6*(1-RANDBETWEEN(5,20)/100)</f>
        <v>6328</v>
      </c>
      <c r="F6" s="5">
        <f ca="1">C6/E6</f>
        <v>223.6978485163977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Ahmad</dc:creator>
  <cp:lastModifiedBy>Ibrahim Ahmad</cp:lastModifiedBy>
  <dcterms:created xsi:type="dcterms:W3CDTF">2024-09-16T08:37:29Z</dcterms:created>
  <dcterms:modified xsi:type="dcterms:W3CDTF">2024-10-10T08:13:26Z</dcterms:modified>
</cp:coreProperties>
</file>